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60" windowWidth="19320" windowHeight="10980"/>
  </bookViews>
  <sheets>
    <sheet name="I. Фін план (новий 11.11.19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'I. Фін план (новий 11.11.19'!$23:$25</definedName>
    <definedName name="Заголовки_для_печати_МИ">'[28]1993'!$A$1:$IV$3,'[28]1993'!$A$1:$A$65536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'[29]7  Інші витрати'!#REF!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'I. Фін план (новий 11.11.19'!$A$1:$J$124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'[29]7  Інші витрати'!#REF!</definedName>
    <definedName name="фіваіф">'[29]7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H97" i="3" l="1"/>
  <c r="G106" i="3"/>
  <c r="F106" i="3"/>
  <c r="G97" i="3"/>
  <c r="F97" i="3"/>
  <c r="I28" i="3" l="1"/>
  <c r="H28" i="3"/>
  <c r="G28" i="3"/>
  <c r="G52" i="3" l="1"/>
  <c r="F28" i="3" l="1"/>
  <c r="E35" i="3"/>
  <c r="E112" i="3"/>
  <c r="E101" i="3"/>
  <c r="E28" i="3" l="1"/>
  <c r="E34" i="3"/>
  <c r="E33" i="3"/>
  <c r="I106" i="3" l="1"/>
  <c r="H106" i="3"/>
  <c r="I52" i="3"/>
  <c r="H52" i="3"/>
  <c r="F52" i="3"/>
  <c r="I41" i="3"/>
  <c r="H41" i="3"/>
  <c r="G41" i="3"/>
  <c r="F41" i="3"/>
  <c r="D37" i="3" l="1"/>
  <c r="D36" i="3" s="1"/>
  <c r="I97" i="3" l="1"/>
  <c r="I113" i="3" s="1"/>
  <c r="H113" i="3"/>
  <c r="G113" i="3"/>
  <c r="F113" i="3"/>
  <c r="H85" i="3" l="1"/>
  <c r="D56" i="3" l="1"/>
  <c r="D102" i="3"/>
  <c r="G37" i="3"/>
  <c r="E111" i="3"/>
  <c r="F37" i="3"/>
  <c r="E52" i="3"/>
  <c r="E107" i="3"/>
  <c r="F85" i="3"/>
  <c r="I37" i="3"/>
  <c r="H37" i="3"/>
  <c r="H36" i="3" s="1"/>
  <c r="H114" i="3" s="1"/>
  <c r="E110" i="3"/>
  <c r="E99" i="3"/>
  <c r="E98" i="3"/>
  <c r="E29" i="3"/>
  <c r="E55" i="3"/>
  <c r="E54" i="3"/>
  <c r="E53" i="3"/>
  <c r="F78" i="3"/>
  <c r="G78" i="3"/>
  <c r="H78" i="3"/>
  <c r="I78" i="3"/>
  <c r="E39" i="3"/>
  <c r="E42" i="3"/>
  <c r="E43" i="3"/>
  <c r="E44" i="3"/>
  <c r="E45" i="3"/>
  <c r="E46" i="3"/>
  <c r="E32" i="3"/>
  <c r="E31" i="3"/>
  <c r="H120" i="3"/>
  <c r="G120" i="3"/>
  <c r="F120" i="3"/>
  <c r="H119" i="3"/>
  <c r="G119" i="3" s="1"/>
  <c r="F119" i="3" s="1"/>
  <c r="C56" i="3"/>
  <c r="C85" i="3"/>
  <c r="C102" i="3"/>
  <c r="E105" i="3"/>
  <c r="E104" i="3"/>
  <c r="E103" i="3"/>
  <c r="E97" i="3"/>
  <c r="E96" i="3"/>
  <c r="E95" i="3"/>
  <c r="E94" i="3"/>
  <c r="C93" i="3"/>
  <c r="E91" i="3"/>
  <c r="E90" i="3"/>
  <c r="E88" i="3"/>
  <c r="E87" i="3"/>
  <c r="E86" i="3"/>
  <c r="I85" i="3"/>
  <c r="G85" i="3"/>
  <c r="E84" i="3"/>
  <c r="I83" i="3"/>
  <c r="H83" i="3"/>
  <c r="I79" i="3"/>
  <c r="G79" i="3"/>
  <c r="F79" i="3"/>
  <c r="H77" i="3"/>
  <c r="F77" i="3"/>
  <c r="I76" i="3"/>
  <c r="G76" i="3"/>
  <c r="E73" i="3"/>
  <c r="E72" i="3"/>
  <c r="E71" i="3"/>
  <c r="E70" i="3"/>
  <c r="I56" i="3"/>
  <c r="I80" i="3" s="1"/>
  <c r="E69" i="3"/>
  <c r="E66" i="3"/>
  <c r="E64" i="3"/>
  <c r="E63" i="3"/>
  <c r="E62" i="3"/>
  <c r="E61" i="3"/>
  <c r="E60" i="3"/>
  <c r="E59" i="3"/>
  <c r="E58" i="3"/>
  <c r="E57" i="3"/>
  <c r="H56" i="3"/>
  <c r="H80" i="3" s="1"/>
  <c r="F56" i="3"/>
  <c r="F80" i="3" s="1"/>
  <c r="H79" i="3"/>
  <c r="E51" i="3"/>
  <c r="E50" i="3"/>
  <c r="E49" i="3"/>
  <c r="I77" i="3"/>
  <c r="G77" i="3"/>
  <c r="E48" i="3"/>
  <c r="H76" i="3"/>
  <c r="F76" i="3"/>
  <c r="E40" i="3"/>
  <c r="E38" i="3"/>
  <c r="C36" i="3"/>
  <c r="E30" i="3"/>
  <c r="E47" i="3"/>
  <c r="G56" i="3"/>
  <c r="G80" i="3" s="1"/>
  <c r="F36" i="3" l="1"/>
  <c r="F114" i="3" s="1"/>
  <c r="I36" i="3"/>
  <c r="I114" i="3" s="1"/>
  <c r="I115" i="3" s="1"/>
  <c r="G36" i="3"/>
  <c r="G114" i="3" s="1"/>
  <c r="H75" i="3"/>
  <c r="H81" i="3" s="1"/>
  <c r="I75" i="3"/>
  <c r="I81" i="3" s="1"/>
  <c r="F75" i="3"/>
  <c r="G75" i="3"/>
  <c r="G81" i="3" s="1"/>
  <c r="E83" i="3"/>
  <c r="E85" i="3"/>
  <c r="E79" i="3"/>
  <c r="E76" i="3"/>
  <c r="E108" i="3"/>
  <c r="E56" i="3"/>
  <c r="D115" i="3"/>
  <c r="E78" i="3"/>
  <c r="E109" i="3"/>
  <c r="E41" i="3"/>
  <c r="H115" i="3"/>
  <c r="E113" i="3"/>
  <c r="E77" i="3"/>
  <c r="E37" i="3"/>
  <c r="E80" i="3"/>
  <c r="E36" i="3" l="1"/>
  <c r="G115" i="3"/>
  <c r="E106" i="3"/>
  <c r="F81" i="3"/>
  <c r="E81" i="3" s="1"/>
  <c r="E75" i="3"/>
  <c r="F115" i="3"/>
  <c r="E114" i="3" l="1"/>
  <c r="E115" i="3" s="1"/>
</calcChain>
</file>

<file path=xl/sharedStrings.xml><?xml version="1.0" encoding="utf-8"?>
<sst xmlns="http://schemas.openxmlformats.org/spreadsheetml/2006/main" count="167" uniqueCount="155">
  <si>
    <t>"ЗАТВЕРДЖЕНО"</t>
  </si>
  <si>
    <t xml:space="preserve">Підприємство  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</si>
  <si>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</si>
  <si>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</si>
  <si>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</si>
  <si>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</si>
  <si>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</si>
  <si>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</si>
  <si>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</si>
  <si>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</si>
  <si>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</si>
  <si>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</si>
  <si>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</si>
  <si>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</si>
  <si>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>Діяльність лікарняних закладів</t>
  </si>
  <si>
    <t xml:space="preserve">за  КВЕД  </t>
  </si>
  <si>
    <t>Одиниця виміру, грн.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</si>
  <si>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</si>
  <si>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</si>
  <si>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</si>
  <si>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</si>
  <si>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</si>
  <si>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</si>
  <si>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</si>
  <si>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</si>
  <si>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</si>
  <si>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</si>
  <si>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</si>
  <si>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</si>
  <si>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</si>
  <si>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</si>
  <si>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</si>
  <si>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</si>
  <si>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</si>
  <si>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</si>
  <si>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</si>
  <si>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</si>
  <si>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</si>
  <si>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за цільовими програмами, у тому числі: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</si>
  <si>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</si>
  <si>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</si>
  <si>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медикаменти та перев’язувальні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</si>
  <si>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</si>
  <si>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</si>
  <si>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</si>
  <si>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</si>
  <si>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</si>
  <si>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</si>
  <si>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</si>
  <si>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</si>
  <si>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</si>
  <si>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</si>
  <si>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</si>
  <si>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</si>
  <si>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</si>
  <si>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</si>
  <si>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</si>
  <si>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</si>
  <si>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</si>
  <si>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</si>
  <si>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</si>
  <si>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</si>
  <si>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</si>
  <si>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</si>
  <si>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</si>
  <si>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</si>
  <si>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</si>
  <si>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</si>
  <si>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</si>
  <si>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</si>
  <si>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</si>
  <si>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</si>
  <si>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</si>
  <si>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</si>
  <si>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</si>
  <si>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</si>
  <si>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</si>
  <si>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</si>
  <si>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</si>
  <si>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</si>
  <si>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</si>
  <si>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</si>
  <si>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</si>
  <si>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</si>
  <si>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</si>
  <si>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</si>
  <si>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</si>
  <si>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</si>
  <si>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</si>
  <si>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</si>
  <si>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</si>
  <si>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</si>
  <si>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</si>
  <si>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</si>
  <si>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</si>
  <si>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IV. Додаткова інформація</t>
  </si>
  <si>
    <t>на 1.01</t>
  </si>
  <si>
    <t>на 1.04</t>
  </si>
  <si>
    <t>на 1.07</t>
  </si>
  <si>
    <t>на 1.10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</si>
  <si>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</si>
  <si>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</si>
  <si>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</si>
  <si>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</si>
  <si>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_________________________</t>
  </si>
  <si>
    <t xml:space="preserve">                                (посада)</t>
  </si>
  <si>
    <t xml:space="preserve">               (підпис)</t>
  </si>
  <si>
    <t xml:space="preserve">         (ініціали, прізвище)    </t>
  </si>
  <si>
    <t>тис.грн.</t>
  </si>
  <si>
    <t>Дезінфекційні середники, розхідні матеріали; медикаменти, медичні матеріали, діагностичне приладдя</t>
  </si>
  <si>
    <t>Директор</t>
  </si>
  <si>
    <t>-</t>
  </si>
  <si>
    <t>86.10</t>
  </si>
  <si>
    <t>№</t>
  </si>
  <si>
    <t>м. Косів</t>
  </si>
  <si>
    <t>78601 Івано-Франківська область, м.Косів, провул. Шевченка, 27</t>
  </si>
  <si>
    <t>2-16-21</t>
  </si>
  <si>
    <t>Микитюк Дмитро Михайлович</t>
  </si>
  <si>
    <t>Витрати на теплопостачання</t>
  </si>
  <si>
    <t>продукти харчування</t>
  </si>
  <si>
    <t>господарські товари та інвентар, будівельні та комп'ютерні товари</t>
  </si>
  <si>
    <t xml:space="preserve">
- Збирання та вивіз біологічних відходів
- Викачка нечистот 
-Повірка лічильників 
- Ремонт котлів та лічильників
- Обстеження та ремонт  обладнання 
- Ремонт автотранспорту
- Обов'язкове страхування водіїв та автотранспорту
- Метрологічні роботи
- Проведення бак досліджень
- Заправка картриджів
- Техобслуговування ліфтів
- Послуги зв’язку та інтернету
- Послуги системи безпеки та охорони 
- Техобслуговування рентгенобладнання
- Поховання біохімічних відходів
- Перезарядка вогнегасників
- Послуги по супроводу та обслуговуванню програм
- Поточний ремонт приміщень
- Послуги по навчанню персоналу
-  Техогляд автотранспорту                                            - Оренда кисневої системи</t>
  </si>
  <si>
    <t>Витрати на відрядження</t>
  </si>
  <si>
    <t>Витрати на пільгові пенсії</t>
  </si>
  <si>
    <t>Витрати на податки та інші видатки</t>
  </si>
  <si>
    <t>Комунальне некомерційне підприємство "Косівська центральна районна лікарня»</t>
  </si>
  <si>
    <t>надходження від платних послуг</t>
  </si>
  <si>
    <t>надходження благодійної допомоги в грошовій формі</t>
  </si>
  <si>
    <t>оплата послуг</t>
  </si>
  <si>
    <t>придбання обладнання</t>
  </si>
  <si>
    <t>витрати на податки та інші видатки</t>
  </si>
  <si>
    <t xml:space="preserve"> Інші витрати (витрати від платних послуг,від благодійної допомоги в грошовій формі,від благодійної допомоги в натуральній формі)</t>
  </si>
  <si>
    <t>Д.М.Микитюк</t>
  </si>
  <si>
    <t>господарські товари та інвентар, будівельні та комп'ютерні товари,ремонт та запасні частини до транспортних засобів,шини,м'який інвентар,канцелярські товари, витрати на паливо-мастильні матеріали,бланки, папір друкарський,</t>
  </si>
  <si>
    <t>ФІНАНСОВИЙ ПЛАН ПІДПРИЄМСТВА НА 2021 рік з змінами ( вторинка)</t>
  </si>
  <si>
    <t>Дохід за договорами НСЗУ( вторинка)</t>
  </si>
  <si>
    <t>Дохід за договорами НСЗУ( COVID-19)</t>
  </si>
  <si>
    <t>Дохід за договорами НСЗУ(  перехідне фінансове забезпечення)</t>
  </si>
  <si>
    <t xml:space="preserve"> Миючі засоби,господарські товари, комплектуючі носії ,паливо-мастильні матеріали, запасні частини</t>
  </si>
  <si>
    <t>Програма розвитку та фінансової підтримки КНП" Косівська ЦРЛ" на 2021-2022роки"</t>
  </si>
  <si>
    <t xml:space="preserve"> Нерозподілений залишок на рахунку станом на 01.01.2021р.</t>
  </si>
  <si>
    <t>оплата комунальних послуг та енергоносіїв</t>
  </si>
  <si>
    <t>Міський голова</t>
  </si>
  <si>
    <t>Плосконос Ю.О.</t>
  </si>
  <si>
    <t>рішенням Косівської міської ради</t>
  </si>
  <si>
    <t>Сума коштів з місцевого бюджету передбачена на оплату цільових програм та  на оплату комунальних послуг</t>
  </si>
  <si>
    <t>Косівська міська рада</t>
  </si>
  <si>
    <t>Директор КНП"Косівська ЦРЛ"</t>
  </si>
  <si>
    <t>"ПОГОДЖЕНО"</t>
  </si>
  <si>
    <t>Дохід з місцевого бюджету цільового фінансування на оплату комунальних послуг та енергоносіїв, товарів, робіт та послуг, інші видатки</t>
  </si>
  <si>
    <t xml:space="preserve"> Оплата комунальних послуг та енергоносіїв,інші видатки</t>
  </si>
  <si>
    <t xml:space="preserve">Доходи місцевого бюджету заплановані на Іта ІІ кв. у звязку з затвердженням Держбюджету та внесенням змін до кошторису доходів та витрат </t>
  </si>
  <si>
    <t>надходження з бюджету розвитку</t>
  </si>
  <si>
    <t>Відшкодування вартості медикаментів по безкоштовних рецептах-375,0т.грн.; комунальні послуги та енргоносії-36,6,т.грн.</t>
  </si>
  <si>
    <t>від 10/09/2021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</si>
</sst>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_);_(* \(#,##0.0\);_(* &quot;-&quot;_);_(@_)"/>
    <numFmt numFmtId="166" formatCode="#,##0.0"/>
    <numFmt numFmtId="167" formatCode="0.0"/>
    <numFmt numFmtId="168" formatCode="#,##0.0;[Red]#,##0.0"/>
    <numFmt numFmtId="169" formatCode="_(* #,##0.00_);_(* \(#,##0.00\);_(* &quot;-&quot;_);_(@_)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top" wrapText="1" shrinkToFit="1"/>
    </xf>
    <xf numFmtId="2" fontId="5" fillId="0" borderId="3" xfId="0" applyNumberFormat="1" applyFont="1" applyFill="1" applyBorder="1" applyAlignment="1">
      <alignment horizontal="left" vertical="top" wrapText="1" shrinkToFit="1"/>
    </xf>
    <xf numFmtId="166" fontId="1" fillId="2" borderId="3" xfId="0" applyNumberFormat="1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 shrinkToFit="1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167" fontId="3" fillId="3" borderId="3" xfId="0" applyNumberFormat="1" applyFont="1" applyFill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9" fontId="1" fillId="0" borderId="3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2" fontId="5" fillId="0" borderId="3" xfId="0" applyNumberFormat="1" applyFont="1" applyFill="1" applyBorder="1" applyAlignment="1">
      <alignment horizontal="left" vertical="center" wrapText="1" shrinkToFit="1"/>
    </xf>
    <xf numFmtId="49" fontId="5" fillId="4" borderId="3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vertical="center" wrapText="1" shrinkToFit="1"/>
    </xf>
    <xf numFmtId="165" fontId="1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167" fontId="1" fillId="0" borderId="3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2:J332"/>
  <sheetViews>
    <sheetView tabSelected="1" view="pageBreakPreview" zoomScale="75" zoomScaleNormal="75" zoomScaleSheetLayoutView="75" workbookViewId="0">
      <selection activeCell="H4" sqref="H4"/>
    </sheetView>
  </sheetViews>
  <sheetFormatPr defaultRowHeight="18.75" x14ac:dyDescent="0.2"/>
  <cols>
    <col min="1" max="1" width="54.140625" style="1" customWidth="1"/>
    <col min="2" max="2" width="6.42578125" style="2" customWidth="1"/>
    <col min="3" max="3" width="7.7109375" style="2" customWidth="1"/>
    <col min="4" max="4" width="14.85546875" style="2" customWidth="1"/>
    <col min="5" max="5" width="14.140625" style="1" customWidth="1"/>
    <col min="6" max="6" width="14" style="1" customWidth="1"/>
    <col min="7" max="7" width="14.42578125" style="1" customWidth="1"/>
    <col min="8" max="8" width="16.5703125" style="1" customWidth="1"/>
    <col min="9" max="9" width="17" style="1" customWidth="1"/>
    <col min="10" max="10" width="52.28515625" style="61" customWidth="1"/>
    <col min="11" max="16384" width="9.140625" style="1"/>
  </cols>
  <sheetData>
    <row r="2" spans="1:9" x14ac:dyDescent="0.2">
      <c r="A2" s="1" t="s">
        <v>148</v>
      </c>
      <c r="H2" s="84" t="s">
        <v>0</v>
      </c>
      <c r="I2" s="84"/>
    </row>
    <row r="3" spans="1:9" x14ac:dyDescent="0.2">
      <c r="H3" s="3" t="s">
        <v>144</v>
      </c>
      <c r="I3" s="3"/>
    </row>
    <row r="4" spans="1:9" x14ac:dyDescent="0.2">
      <c r="A4" s="72" t="s">
        <v>147</v>
      </c>
      <c r="H4" s="4" t="s">
        <v>154</v>
      </c>
      <c r="I4" s="4" t="s">
        <v>113</v>
      </c>
    </row>
    <row r="5" spans="1:9" ht="25.5" customHeight="1" x14ac:dyDescent="0.2">
      <c r="A5" s="72" t="s">
        <v>132</v>
      </c>
      <c r="H5" s="4" t="s">
        <v>142</v>
      </c>
      <c r="I5" s="4"/>
    </row>
    <row r="6" spans="1:9" ht="33" customHeight="1" x14ac:dyDescent="0.2">
      <c r="H6" s="79" t="s">
        <v>143</v>
      </c>
      <c r="I6" s="72"/>
    </row>
    <row r="7" spans="1:9" ht="78.75" customHeight="1" x14ac:dyDescent="0.2">
      <c r="A7" s="7" t="s">
        <v>1</v>
      </c>
      <c r="B7" s="85" t="s">
        <v>125</v>
      </c>
      <c r="C7" s="85"/>
      <c r="D7" s="85"/>
      <c r="E7" s="85"/>
      <c r="F7" s="85"/>
      <c r="G7" s="8"/>
      <c r="H7" s="5" t="s">
        <v>2</v>
      </c>
      <c r="I7" s="6">
        <v>1993546</v>
      </c>
    </row>
    <row r="8" spans="1:9" x14ac:dyDescent="0.2">
      <c r="A8" s="7" t="s">
        <v>3</v>
      </c>
      <c r="B8" s="85" t="s">
        <v>4</v>
      </c>
      <c r="C8" s="85"/>
      <c r="D8" s="85"/>
      <c r="E8" s="85"/>
      <c r="F8" s="4"/>
      <c r="G8" s="9"/>
      <c r="H8" s="5" t="s">
        <v>5</v>
      </c>
      <c r="I8" s="6"/>
    </row>
    <row r="9" spans="1:9" x14ac:dyDescent="0.2">
      <c r="A9" s="7" t="s">
        <v>6</v>
      </c>
      <c r="B9" s="85" t="s">
        <v>114</v>
      </c>
      <c r="C9" s="85"/>
      <c r="D9" s="85"/>
      <c r="E9" s="85"/>
      <c r="F9" s="4"/>
      <c r="G9" s="9"/>
      <c r="H9" s="5" t="s">
        <v>7</v>
      </c>
      <c r="I9" s="6"/>
    </row>
    <row r="10" spans="1:9" ht="36.75" customHeight="1" x14ac:dyDescent="0.2">
      <c r="A10" s="7" t="s">
        <v>8</v>
      </c>
      <c r="B10" s="85" t="s">
        <v>146</v>
      </c>
      <c r="C10" s="85"/>
      <c r="D10" s="85"/>
      <c r="E10" s="85"/>
      <c r="F10" s="85"/>
      <c r="G10" s="8"/>
      <c r="H10" s="5" t="s">
        <v>9</v>
      </c>
      <c r="I10" s="6"/>
    </row>
    <row r="11" spans="1:9" x14ac:dyDescent="0.2">
      <c r="A11" s="7" t="s">
        <v>10</v>
      </c>
      <c r="B11" s="85" t="s">
        <v>11</v>
      </c>
      <c r="C11" s="85"/>
      <c r="D11" s="85"/>
      <c r="E11" s="85"/>
      <c r="F11" s="10"/>
      <c r="G11" s="8"/>
      <c r="H11" s="5" t="s">
        <v>12</v>
      </c>
      <c r="I11" s="6"/>
    </row>
    <row r="12" spans="1:9" x14ac:dyDescent="0.2">
      <c r="A12" s="7" t="s">
        <v>13</v>
      </c>
      <c r="B12" s="85" t="s">
        <v>14</v>
      </c>
      <c r="C12" s="85"/>
      <c r="D12" s="85"/>
      <c r="E12" s="85"/>
      <c r="F12" s="10"/>
      <c r="G12" s="11"/>
      <c r="H12" s="12" t="s">
        <v>15</v>
      </c>
      <c r="I12" s="6" t="s">
        <v>112</v>
      </c>
    </row>
    <row r="13" spans="1:9" ht="18.75" customHeight="1" x14ac:dyDescent="0.2">
      <c r="A13" s="7" t="s">
        <v>16</v>
      </c>
      <c r="B13" s="85" t="s">
        <v>108</v>
      </c>
      <c r="C13" s="85"/>
      <c r="D13" s="85"/>
      <c r="E13" s="85"/>
      <c r="F13" s="85"/>
      <c r="G13" s="86"/>
      <c r="H13" s="87"/>
      <c r="I13" s="13"/>
    </row>
    <row r="14" spans="1:9" ht="18.75" customHeight="1" x14ac:dyDescent="0.2">
      <c r="A14" s="7" t="s">
        <v>17</v>
      </c>
      <c r="B14" s="85" t="s">
        <v>18</v>
      </c>
      <c r="C14" s="85"/>
      <c r="D14" s="85"/>
      <c r="E14" s="85"/>
      <c r="F14" s="85"/>
      <c r="G14" s="86"/>
      <c r="H14" s="87"/>
      <c r="I14" s="14"/>
    </row>
    <row r="15" spans="1:9" ht="37.5" x14ac:dyDescent="0.2">
      <c r="A15" s="7" t="s">
        <v>19</v>
      </c>
      <c r="B15" s="88">
        <v>597</v>
      </c>
      <c r="C15" s="88"/>
      <c r="D15" s="88"/>
      <c r="E15" s="88"/>
      <c r="F15" s="10"/>
      <c r="G15" s="10"/>
      <c r="H15" s="10"/>
      <c r="I15" s="8"/>
    </row>
    <row r="16" spans="1:9" ht="41.25" customHeight="1" x14ac:dyDescent="0.2">
      <c r="A16" s="7" t="s">
        <v>20</v>
      </c>
      <c r="B16" s="88" t="s">
        <v>115</v>
      </c>
      <c r="C16" s="88"/>
      <c r="D16" s="88"/>
      <c r="E16" s="88"/>
      <c r="F16" s="88"/>
      <c r="G16" s="4"/>
      <c r="H16" s="4"/>
      <c r="I16" s="9"/>
    </row>
    <row r="17" spans="1:10" x14ac:dyDescent="0.2">
      <c r="A17" s="7" t="s">
        <v>21</v>
      </c>
      <c r="B17" s="88" t="s">
        <v>116</v>
      </c>
      <c r="C17" s="88"/>
      <c r="D17" s="88"/>
      <c r="E17" s="88"/>
      <c r="F17" s="10"/>
      <c r="G17" s="10"/>
      <c r="H17" s="10"/>
      <c r="I17" s="8"/>
    </row>
    <row r="18" spans="1:10" x14ac:dyDescent="0.2">
      <c r="A18" s="7" t="s">
        <v>22</v>
      </c>
      <c r="B18" s="88" t="s">
        <v>117</v>
      </c>
      <c r="C18" s="88"/>
      <c r="D18" s="88"/>
      <c r="E18" s="88"/>
      <c r="F18" s="4"/>
      <c r="G18" s="4"/>
      <c r="H18" s="4"/>
      <c r="I18" s="9"/>
    </row>
    <row r="20" spans="1:10" x14ac:dyDescent="0.2">
      <c r="A20" s="89" t="s">
        <v>134</v>
      </c>
      <c r="B20" s="89"/>
      <c r="C20" s="89"/>
      <c r="D20" s="89"/>
      <c r="E20" s="89"/>
      <c r="F20" s="89"/>
      <c r="G20" s="89"/>
      <c r="H20" s="89"/>
      <c r="I20" s="89"/>
    </row>
    <row r="21" spans="1:10" x14ac:dyDescent="0.2">
      <c r="A21" s="92"/>
      <c r="B21" s="92"/>
      <c r="C21" s="92"/>
      <c r="D21" s="92"/>
      <c r="E21" s="92"/>
      <c r="F21" s="92"/>
      <c r="G21" s="92"/>
      <c r="H21" s="92"/>
      <c r="I21" s="92"/>
      <c r="J21" s="62"/>
    </row>
    <row r="22" spans="1:10" ht="20.25" customHeight="1" x14ac:dyDescent="0.2">
      <c r="A22" s="15"/>
      <c r="B22" s="16"/>
      <c r="C22" s="15"/>
      <c r="D22" s="15"/>
      <c r="E22" s="15"/>
      <c r="F22" s="15"/>
      <c r="G22" s="15"/>
      <c r="H22" s="15"/>
      <c r="I22" s="15" t="s">
        <v>23</v>
      </c>
    </row>
    <row r="23" spans="1:10" ht="36" customHeight="1" x14ac:dyDescent="0.2">
      <c r="A23" s="93" t="s">
        <v>24</v>
      </c>
      <c r="B23" s="91" t="s">
        <v>25</v>
      </c>
      <c r="C23" s="91" t="s">
        <v>26</v>
      </c>
      <c r="D23" s="91" t="s">
        <v>27</v>
      </c>
      <c r="E23" s="91" t="s">
        <v>28</v>
      </c>
      <c r="F23" s="91" t="s">
        <v>29</v>
      </c>
      <c r="G23" s="91"/>
      <c r="H23" s="91"/>
      <c r="I23" s="91"/>
      <c r="J23" s="94" t="s">
        <v>30</v>
      </c>
    </row>
    <row r="24" spans="1:10" ht="61.5" customHeight="1" x14ac:dyDescent="0.2">
      <c r="A24" s="93"/>
      <c r="B24" s="91"/>
      <c r="C24" s="91"/>
      <c r="D24" s="91"/>
      <c r="E24" s="91"/>
      <c r="F24" s="17" t="s">
        <v>31</v>
      </c>
      <c r="G24" s="17" t="s">
        <v>32</v>
      </c>
      <c r="H24" s="17" t="s">
        <v>33</v>
      </c>
      <c r="I24" s="17" t="s">
        <v>34</v>
      </c>
      <c r="J24" s="94"/>
    </row>
    <row r="25" spans="1:10" ht="18" customHeight="1" x14ac:dyDescent="0.2">
      <c r="A25" s="6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63">
        <v>10</v>
      </c>
    </row>
    <row r="26" spans="1:10" ht="18" customHeight="1" x14ac:dyDescent="0.2">
      <c r="A26" s="90" t="s">
        <v>35</v>
      </c>
      <c r="B26" s="90"/>
      <c r="C26" s="90"/>
      <c r="D26" s="90"/>
      <c r="E26" s="90"/>
      <c r="F26" s="90"/>
      <c r="G26" s="90"/>
      <c r="H26" s="90"/>
      <c r="I26" s="90"/>
      <c r="J26" s="63"/>
    </row>
    <row r="27" spans="1:10" s="18" customFormat="1" ht="20.100000000000001" customHeight="1" x14ac:dyDescent="0.2">
      <c r="A27" s="90" t="s">
        <v>36</v>
      </c>
      <c r="B27" s="90"/>
      <c r="C27" s="90"/>
      <c r="D27" s="90"/>
      <c r="E27" s="90"/>
      <c r="F27" s="90"/>
      <c r="G27" s="90"/>
      <c r="H27" s="90"/>
      <c r="I27" s="90"/>
      <c r="J27" s="90"/>
    </row>
    <row r="28" spans="1:10" s="18" customFormat="1" ht="98.25" customHeight="1" x14ac:dyDescent="0.2">
      <c r="A28" s="19" t="s">
        <v>37</v>
      </c>
      <c r="B28" s="20">
        <v>100</v>
      </c>
      <c r="C28" s="21"/>
      <c r="D28" s="59"/>
      <c r="E28" s="27">
        <f>F28+G28+H28+I28</f>
        <v>111498.9</v>
      </c>
      <c r="F28" s="77">
        <f>F29+F30+F32+F33+F34+F35</f>
        <v>45421.8</v>
      </c>
      <c r="G28" s="77">
        <f>G29+G30+G32+G33+G34+G35</f>
        <v>36962.1</v>
      </c>
      <c r="H28" s="77">
        <f t="shared" ref="H28:I28" si="0">H29+H30+H32+H33+H34+H35</f>
        <v>15606.4</v>
      </c>
      <c r="I28" s="77">
        <f t="shared" si="0"/>
        <v>13508.6</v>
      </c>
      <c r="J28" s="64" t="s">
        <v>151</v>
      </c>
    </row>
    <row r="29" spans="1:10" s="18" customFormat="1" ht="72" customHeight="1" x14ac:dyDescent="0.2">
      <c r="A29" s="19" t="s">
        <v>149</v>
      </c>
      <c r="B29" s="20">
        <v>110</v>
      </c>
      <c r="C29" s="21"/>
      <c r="D29" s="59"/>
      <c r="E29" s="27">
        <f>F29+G29+H29+I29</f>
        <v>3835</v>
      </c>
      <c r="F29" s="23">
        <v>1591.4</v>
      </c>
      <c r="G29" s="23">
        <v>693.6</v>
      </c>
      <c r="H29" s="23">
        <v>1550</v>
      </c>
      <c r="I29" s="23">
        <v>0</v>
      </c>
      <c r="J29" s="34" t="s">
        <v>150</v>
      </c>
    </row>
    <row r="30" spans="1:10" s="18" customFormat="1" ht="47.25" x14ac:dyDescent="0.2">
      <c r="A30" s="19" t="s">
        <v>38</v>
      </c>
      <c r="B30" s="20">
        <v>120</v>
      </c>
      <c r="C30" s="21"/>
      <c r="D30" s="23"/>
      <c r="E30" s="27">
        <f>SUM(F30:I30)</f>
        <v>411.6</v>
      </c>
      <c r="F30" s="23">
        <v>124.1</v>
      </c>
      <c r="G30" s="23">
        <v>87.5</v>
      </c>
      <c r="H30" s="23">
        <v>200</v>
      </c>
      <c r="I30" s="23">
        <v>0</v>
      </c>
      <c r="J30" s="34" t="s">
        <v>145</v>
      </c>
    </row>
    <row r="31" spans="1:10" s="18" customFormat="1" ht="52.5" customHeight="1" x14ac:dyDescent="0.2">
      <c r="A31" s="24" t="s">
        <v>139</v>
      </c>
      <c r="B31" s="25">
        <v>121</v>
      </c>
      <c r="C31" s="21"/>
      <c r="D31" s="23"/>
      <c r="E31" s="22">
        <f>F31+G31+H31+I31</f>
        <v>411.6</v>
      </c>
      <c r="F31" s="23">
        <v>124.1</v>
      </c>
      <c r="G31" s="23">
        <v>87.5</v>
      </c>
      <c r="H31" s="23">
        <v>200</v>
      </c>
      <c r="I31" s="23">
        <v>0</v>
      </c>
      <c r="J31" s="34" t="s">
        <v>153</v>
      </c>
    </row>
    <row r="32" spans="1:10" s="18" customFormat="1" x14ac:dyDescent="0.2">
      <c r="A32" s="19" t="s">
        <v>135</v>
      </c>
      <c r="B32" s="20">
        <v>130</v>
      </c>
      <c r="C32" s="21"/>
      <c r="D32" s="21"/>
      <c r="E32" s="27">
        <f>SUM(F32:I32)</f>
        <v>63670.100000000006</v>
      </c>
      <c r="F32" s="74">
        <v>20273.900000000001</v>
      </c>
      <c r="G32" s="74">
        <v>16585.2</v>
      </c>
      <c r="H32" s="74">
        <v>13302.4</v>
      </c>
      <c r="I32" s="74">
        <v>13508.6</v>
      </c>
      <c r="J32" s="63"/>
    </row>
    <row r="33" spans="1:10" s="18" customFormat="1" x14ac:dyDescent="0.2">
      <c r="A33" s="19" t="s">
        <v>136</v>
      </c>
      <c r="B33" s="25">
        <v>140</v>
      </c>
      <c r="C33" s="21"/>
      <c r="D33" s="21"/>
      <c r="E33" s="27">
        <f t="shared" ref="E33:E35" si="1">SUM(F33:I33)</f>
        <v>31687.199999999997</v>
      </c>
      <c r="F33" s="74">
        <v>11537.4</v>
      </c>
      <c r="G33" s="74">
        <v>19595.8</v>
      </c>
      <c r="H33" s="74">
        <v>554</v>
      </c>
      <c r="I33" s="74">
        <v>0</v>
      </c>
      <c r="J33" s="80"/>
    </row>
    <row r="34" spans="1:10" s="18" customFormat="1" ht="37.5" x14ac:dyDescent="0.2">
      <c r="A34" s="19" t="s">
        <v>137</v>
      </c>
      <c r="B34" s="25">
        <v>150</v>
      </c>
      <c r="C34" s="21"/>
      <c r="D34" s="21"/>
      <c r="E34" s="27">
        <f t="shared" si="1"/>
        <v>4359.2</v>
      </c>
      <c r="F34" s="74">
        <v>4359.2</v>
      </c>
      <c r="G34" s="74">
        <v>0</v>
      </c>
      <c r="H34" s="74">
        <v>0</v>
      </c>
      <c r="I34" s="74">
        <v>0</v>
      </c>
      <c r="J34" s="80"/>
    </row>
    <row r="35" spans="1:10" s="18" customFormat="1" ht="37.5" x14ac:dyDescent="0.2">
      <c r="A35" s="19" t="s">
        <v>140</v>
      </c>
      <c r="B35" s="25">
        <v>160</v>
      </c>
      <c r="C35" s="21"/>
      <c r="D35" s="21"/>
      <c r="E35" s="27">
        <f t="shared" si="1"/>
        <v>7535.8</v>
      </c>
      <c r="F35" s="74">
        <v>7535.8</v>
      </c>
      <c r="G35" s="74">
        <v>0</v>
      </c>
      <c r="H35" s="74">
        <v>0</v>
      </c>
      <c r="I35" s="74">
        <v>0</v>
      </c>
      <c r="J35" s="81"/>
    </row>
    <row r="36" spans="1:10" ht="45.75" customHeight="1" x14ac:dyDescent="0.2">
      <c r="A36" s="19" t="s">
        <v>39</v>
      </c>
      <c r="B36" s="20">
        <v>170</v>
      </c>
      <c r="C36" s="26">
        <f>SUM(C37:C52)</f>
        <v>0</v>
      </c>
      <c r="D36" s="27">
        <f>D37+D41+D47+D48+D49+D50+D51+D52</f>
        <v>0</v>
      </c>
      <c r="E36" s="27">
        <f t="shared" ref="E36:E37" si="2">SUM(F36:I36)</f>
        <v>111498.9</v>
      </c>
      <c r="F36" s="76">
        <f>SUM(F37,F41,F47,F48,F50,F51,F52,F49,F85,)</f>
        <v>45421.8</v>
      </c>
      <c r="G36" s="76">
        <f>SUM(G37,G41,G47,G48,G50,G51,G52,G49,G85,)</f>
        <v>36962.1</v>
      </c>
      <c r="H36" s="76">
        <f>SUM(H37,H41,H47,H48,H50,H51,H52,H49,H85,)</f>
        <v>15606.400000000001</v>
      </c>
      <c r="I36" s="76">
        <f>SUM(I37,I41,I47,I48,I50,I51,I52,I49,I85,)</f>
        <v>13508.600000000002</v>
      </c>
      <c r="J36" s="63"/>
    </row>
    <row r="37" spans="1:10" s="28" customFormat="1" ht="41.25" customHeight="1" x14ac:dyDescent="0.2">
      <c r="A37" s="19" t="s">
        <v>40</v>
      </c>
      <c r="B37" s="13">
        <v>180</v>
      </c>
      <c r="C37" s="26"/>
      <c r="D37" s="27">
        <f>D38+D40</f>
        <v>0</v>
      </c>
      <c r="E37" s="27">
        <f t="shared" si="2"/>
        <v>26849.95</v>
      </c>
      <c r="F37" s="75">
        <f>SUM(F38:F40)</f>
        <v>8626.85</v>
      </c>
      <c r="G37" s="75">
        <f>SUM(G38:G40)</f>
        <v>10130.799999999999</v>
      </c>
      <c r="H37" s="75">
        <f>SUM(H38:H40)</f>
        <v>1500</v>
      </c>
      <c r="I37" s="75">
        <f>SUM(I38:I40)</f>
        <v>6592.3</v>
      </c>
      <c r="J37" s="63"/>
    </row>
    <row r="38" spans="1:10" s="28" customFormat="1" ht="51" customHeight="1" x14ac:dyDescent="0.2">
      <c r="A38" s="24" t="s">
        <v>41</v>
      </c>
      <c r="B38" s="29">
        <v>181</v>
      </c>
      <c r="C38" s="23"/>
      <c r="D38" s="23"/>
      <c r="E38" s="22">
        <f t="shared" ref="E38:E40" si="3">F38+G38+H38+I38</f>
        <v>25449.95</v>
      </c>
      <c r="F38" s="74">
        <v>8176.85</v>
      </c>
      <c r="G38" s="23">
        <v>9680.7999999999993</v>
      </c>
      <c r="H38" s="23">
        <v>1250</v>
      </c>
      <c r="I38" s="23">
        <v>6342.3</v>
      </c>
      <c r="J38" s="31" t="s">
        <v>109</v>
      </c>
    </row>
    <row r="39" spans="1:10" s="28" customFormat="1" ht="51" customHeight="1" x14ac:dyDescent="0.2">
      <c r="A39" s="24" t="s">
        <v>119</v>
      </c>
      <c r="B39" s="29">
        <v>182</v>
      </c>
      <c r="C39" s="23"/>
      <c r="D39" s="23"/>
      <c r="E39" s="22">
        <f t="shared" si="3"/>
        <v>600</v>
      </c>
      <c r="F39" s="23">
        <v>150</v>
      </c>
      <c r="G39" s="23">
        <v>150</v>
      </c>
      <c r="H39" s="23">
        <v>150</v>
      </c>
      <c r="I39" s="23">
        <v>150</v>
      </c>
      <c r="J39" s="31"/>
    </row>
    <row r="40" spans="1:10" s="28" customFormat="1" ht="126.75" customHeight="1" x14ac:dyDescent="0.2">
      <c r="A40" s="24" t="s">
        <v>133</v>
      </c>
      <c r="B40" s="29">
        <v>183</v>
      </c>
      <c r="C40" s="21"/>
      <c r="D40" s="23"/>
      <c r="E40" s="22">
        <f t="shared" si="3"/>
        <v>800</v>
      </c>
      <c r="F40" s="23">
        <v>300</v>
      </c>
      <c r="G40" s="23">
        <v>300</v>
      </c>
      <c r="H40" s="23">
        <v>100</v>
      </c>
      <c r="I40" s="23">
        <v>100</v>
      </c>
      <c r="J40" s="30" t="s">
        <v>138</v>
      </c>
    </row>
    <row r="41" spans="1:10" s="28" customFormat="1" ht="34.5" customHeight="1" x14ac:dyDescent="0.2">
      <c r="A41" s="19" t="s">
        <v>42</v>
      </c>
      <c r="B41" s="13">
        <v>190</v>
      </c>
      <c r="C41" s="26"/>
      <c r="D41" s="27"/>
      <c r="E41" s="27">
        <f>SUM(E42:E46)</f>
        <v>3815.3</v>
      </c>
      <c r="F41" s="22">
        <f>F42+F43+F44+F45</f>
        <v>1628</v>
      </c>
      <c r="G41" s="22">
        <f t="shared" ref="G41:I41" si="4">G42+G43+G44+G45</f>
        <v>687.3</v>
      </c>
      <c r="H41" s="22">
        <f t="shared" si="4"/>
        <v>1500</v>
      </c>
      <c r="I41" s="22">
        <f t="shared" si="4"/>
        <v>0</v>
      </c>
      <c r="J41" s="63"/>
    </row>
    <row r="42" spans="1:10" s="28" customFormat="1" ht="34.5" customHeight="1" x14ac:dyDescent="0.2">
      <c r="A42" s="24" t="s">
        <v>118</v>
      </c>
      <c r="B42" s="13">
        <v>191</v>
      </c>
      <c r="C42" s="26"/>
      <c r="D42" s="27"/>
      <c r="E42" s="22">
        <f>F42+G42+H42+I42</f>
        <v>1888.4</v>
      </c>
      <c r="F42" s="23">
        <v>830</v>
      </c>
      <c r="G42" s="23">
        <v>304.3</v>
      </c>
      <c r="H42" s="23">
        <v>754.1</v>
      </c>
      <c r="I42" s="23">
        <v>0</v>
      </c>
      <c r="J42" s="63"/>
    </row>
    <row r="43" spans="1:10" s="28" customFormat="1" ht="36" customHeight="1" x14ac:dyDescent="0.2">
      <c r="A43" s="24" t="s">
        <v>43</v>
      </c>
      <c r="B43" s="29">
        <v>192</v>
      </c>
      <c r="C43" s="21"/>
      <c r="D43" s="23"/>
      <c r="E43" s="22">
        <f>F43+G43+H43+I43</f>
        <v>922.6</v>
      </c>
      <c r="F43" s="23">
        <v>381.6</v>
      </c>
      <c r="G43" s="23">
        <v>247</v>
      </c>
      <c r="H43" s="23">
        <v>294</v>
      </c>
      <c r="I43" s="23">
        <v>0</v>
      </c>
      <c r="J43" s="63"/>
    </row>
    <row r="44" spans="1:10" s="28" customFormat="1" ht="40.5" customHeight="1" x14ac:dyDescent="0.2">
      <c r="A44" s="24" t="s">
        <v>44</v>
      </c>
      <c r="B44" s="29">
        <v>193</v>
      </c>
      <c r="C44" s="21"/>
      <c r="D44" s="23"/>
      <c r="E44" s="22">
        <f>F44+G44+H44+I44</f>
        <v>282.29999999999995</v>
      </c>
      <c r="F44" s="23">
        <v>50</v>
      </c>
      <c r="G44" s="23">
        <v>98.1</v>
      </c>
      <c r="H44" s="23">
        <v>134.19999999999999</v>
      </c>
      <c r="I44" s="23">
        <v>0</v>
      </c>
      <c r="J44" s="63"/>
    </row>
    <row r="45" spans="1:10" s="28" customFormat="1" ht="30" customHeight="1" x14ac:dyDescent="0.2">
      <c r="A45" s="24" t="s">
        <v>45</v>
      </c>
      <c r="B45" s="29">
        <v>194</v>
      </c>
      <c r="C45" s="21"/>
      <c r="D45" s="23"/>
      <c r="E45" s="22">
        <f>F45+G45+H45+I45</f>
        <v>722</v>
      </c>
      <c r="F45" s="23">
        <v>366.4</v>
      </c>
      <c r="G45" s="23">
        <v>37.9</v>
      </c>
      <c r="H45" s="67">
        <v>317.7</v>
      </c>
      <c r="I45" s="23">
        <v>0</v>
      </c>
      <c r="J45" s="65"/>
    </row>
    <row r="46" spans="1:10" s="28" customFormat="1" ht="20.100000000000001" customHeight="1" x14ac:dyDescent="0.2">
      <c r="A46" s="24" t="s">
        <v>46</v>
      </c>
      <c r="B46" s="29">
        <v>195</v>
      </c>
      <c r="C46" s="21"/>
      <c r="D46" s="23"/>
      <c r="E46" s="22">
        <f>SUM(F46:I46)</f>
        <v>0</v>
      </c>
      <c r="F46" s="23" t="s">
        <v>111</v>
      </c>
      <c r="G46" s="23">
        <v>0</v>
      </c>
      <c r="H46" s="23">
        <v>0</v>
      </c>
      <c r="I46" s="23" t="s">
        <v>111</v>
      </c>
      <c r="J46" s="63"/>
    </row>
    <row r="47" spans="1:10" s="28" customFormat="1" ht="20.100000000000001" customHeight="1" x14ac:dyDescent="0.2">
      <c r="A47" s="19" t="s">
        <v>47</v>
      </c>
      <c r="B47" s="13">
        <v>200</v>
      </c>
      <c r="C47" s="21"/>
      <c r="D47" s="59"/>
      <c r="E47" s="27">
        <f>SUM(F47:I47)</f>
        <v>60968.200000000004</v>
      </c>
      <c r="F47" s="22">
        <v>27024.2</v>
      </c>
      <c r="G47" s="22">
        <v>18856.7</v>
      </c>
      <c r="H47" s="22">
        <v>9623.7000000000007</v>
      </c>
      <c r="I47" s="22">
        <v>5463.6</v>
      </c>
      <c r="J47" s="63"/>
    </row>
    <row r="48" spans="1:10" s="28" customFormat="1" ht="20.100000000000001" customHeight="1" x14ac:dyDescent="0.2">
      <c r="A48" s="19" t="s">
        <v>48</v>
      </c>
      <c r="B48" s="13">
        <v>210</v>
      </c>
      <c r="C48" s="21"/>
      <c r="D48" s="59"/>
      <c r="E48" s="27">
        <f>SUM(F48:I48)</f>
        <v>13227.599999999999</v>
      </c>
      <c r="F48" s="22">
        <v>5945.7</v>
      </c>
      <c r="G48" s="22">
        <v>4147.8999999999996</v>
      </c>
      <c r="H48" s="22">
        <v>1932</v>
      </c>
      <c r="I48" s="22">
        <v>1202</v>
      </c>
      <c r="J48" s="63"/>
    </row>
    <row r="49" spans="1:10" s="28" customFormat="1" ht="20.100000000000001" customHeight="1" x14ac:dyDescent="0.2">
      <c r="A49" s="19" t="s">
        <v>49</v>
      </c>
      <c r="B49" s="13">
        <v>220</v>
      </c>
      <c r="C49" s="21"/>
      <c r="D49" s="23"/>
      <c r="E49" s="27">
        <f>SUM(F49:I49)</f>
        <v>375</v>
      </c>
      <c r="F49" s="23">
        <v>87.5</v>
      </c>
      <c r="G49" s="23">
        <v>87.5</v>
      </c>
      <c r="H49" s="23">
        <v>200</v>
      </c>
      <c r="I49" s="23">
        <v>0</v>
      </c>
      <c r="J49" s="63"/>
    </row>
    <row r="50" spans="1:10" s="28" customFormat="1" ht="375" customHeight="1" x14ac:dyDescent="0.2">
      <c r="A50" s="19" t="s">
        <v>50</v>
      </c>
      <c r="B50" s="13">
        <v>230</v>
      </c>
      <c r="C50" s="21"/>
      <c r="D50" s="59"/>
      <c r="E50" s="27">
        <f t="shared" ref="E50:E55" si="5">F50+G50+H50+I50</f>
        <v>1125</v>
      </c>
      <c r="F50" s="23">
        <v>225</v>
      </c>
      <c r="G50" s="23">
        <v>275</v>
      </c>
      <c r="H50" s="22">
        <v>400</v>
      </c>
      <c r="I50" s="22">
        <v>225</v>
      </c>
      <c r="J50" s="31" t="s">
        <v>121</v>
      </c>
    </row>
    <row r="51" spans="1:10" s="28" customFormat="1" ht="20.100000000000001" customHeight="1" x14ac:dyDescent="0.2">
      <c r="A51" s="19" t="s">
        <v>51</v>
      </c>
      <c r="B51" s="13">
        <v>240</v>
      </c>
      <c r="C51" s="21"/>
      <c r="D51" s="59"/>
      <c r="E51" s="69">
        <f t="shared" si="5"/>
        <v>0</v>
      </c>
      <c r="F51" s="70">
        <v>0</v>
      </c>
      <c r="G51" s="70"/>
      <c r="H51" s="70"/>
      <c r="I51" s="70"/>
      <c r="J51" s="63"/>
    </row>
    <row r="52" spans="1:10" s="28" customFormat="1" ht="44.25" customHeight="1" x14ac:dyDescent="0.2">
      <c r="A52" s="19" t="s">
        <v>52</v>
      </c>
      <c r="B52" s="13">
        <v>250</v>
      </c>
      <c r="C52" s="21"/>
      <c r="D52" s="59"/>
      <c r="E52" s="27">
        <f t="shared" si="5"/>
        <v>110.55</v>
      </c>
      <c r="F52" s="23">
        <f>F53+F54+F55</f>
        <v>27.25</v>
      </c>
      <c r="G52" s="23">
        <f>G53+G54+G55</f>
        <v>31.9</v>
      </c>
      <c r="H52" s="23">
        <f t="shared" ref="H52:I52" si="6">H53+H54+H55</f>
        <v>25.7</v>
      </c>
      <c r="I52" s="23">
        <f t="shared" si="6"/>
        <v>25.7</v>
      </c>
      <c r="J52" s="68"/>
    </row>
    <row r="53" spans="1:10" s="28" customFormat="1" ht="26.25" customHeight="1" x14ac:dyDescent="0.2">
      <c r="A53" s="24" t="s">
        <v>122</v>
      </c>
      <c r="B53" s="29">
        <v>251</v>
      </c>
      <c r="C53" s="21"/>
      <c r="D53" s="59"/>
      <c r="E53" s="22">
        <f t="shared" si="5"/>
        <v>0</v>
      </c>
      <c r="F53" s="23"/>
      <c r="G53" s="23"/>
      <c r="H53" s="23"/>
      <c r="I53" s="23"/>
      <c r="J53" s="68"/>
    </row>
    <row r="54" spans="1:10" s="28" customFormat="1" ht="20.25" customHeight="1" x14ac:dyDescent="0.2">
      <c r="A54" s="24" t="s">
        <v>123</v>
      </c>
      <c r="B54" s="29">
        <v>252</v>
      </c>
      <c r="C54" s="21"/>
      <c r="D54" s="59"/>
      <c r="E54" s="22">
        <f t="shared" si="5"/>
        <v>103.4</v>
      </c>
      <c r="F54" s="23">
        <v>27</v>
      </c>
      <c r="G54" s="23">
        <v>25.4</v>
      </c>
      <c r="H54" s="23">
        <v>25.5</v>
      </c>
      <c r="I54" s="23">
        <v>25.5</v>
      </c>
      <c r="J54" s="68"/>
    </row>
    <row r="55" spans="1:10" s="28" customFormat="1" ht="30" customHeight="1" x14ac:dyDescent="0.2">
      <c r="A55" s="24" t="s">
        <v>124</v>
      </c>
      <c r="B55" s="29">
        <v>253</v>
      </c>
      <c r="C55" s="21"/>
      <c r="D55" s="59"/>
      <c r="E55" s="22">
        <f t="shared" si="5"/>
        <v>7.15</v>
      </c>
      <c r="F55" s="78">
        <v>0.25</v>
      </c>
      <c r="G55" s="78">
        <v>6.5</v>
      </c>
      <c r="H55" s="78">
        <v>0.2</v>
      </c>
      <c r="I55" s="78">
        <v>0.2</v>
      </c>
      <c r="J55" s="68"/>
    </row>
    <row r="56" spans="1:10" ht="33" customHeight="1" x14ac:dyDescent="0.2">
      <c r="A56" s="19" t="s">
        <v>53</v>
      </c>
      <c r="B56" s="20">
        <v>260</v>
      </c>
      <c r="C56" s="26">
        <f>SUM(C57:C68,C69)</f>
        <v>0</v>
      </c>
      <c r="D56" s="27">
        <f>SUM(D57:D68,D69)</f>
        <v>0</v>
      </c>
      <c r="E56" s="27">
        <f>SUM(F56:I56)</f>
        <v>0</v>
      </c>
      <c r="F56" s="22">
        <f>SUM(F57:F68,F69)</f>
        <v>0</v>
      </c>
      <c r="G56" s="22">
        <f>SUM(G57:G68,G69)</f>
        <v>0</v>
      </c>
      <c r="H56" s="22">
        <f>SUM(H57:H68,H69)</f>
        <v>0</v>
      </c>
      <c r="I56" s="22">
        <f>SUM(I57:I68,I69)</f>
        <v>0</v>
      </c>
      <c r="J56" s="63"/>
    </row>
    <row r="57" spans="1:10" ht="38.25" customHeight="1" x14ac:dyDescent="0.2">
      <c r="A57" s="24" t="s">
        <v>54</v>
      </c>
      <c r="B57" s="25">
        <v>261</v>
      </c>
      <c r="C57" s="21"/>
      <c r="D57" s="23"/>
      <c r="E57" s="22">
        <f>F57+G57+H57+I57</f>
        <v>0</v>
      </c>
      <c r="F57" s="23"/>
      <c r="G57" s="23"/>
      <c r="H57" s="23"/>
      <c r="I57" s="23"/>
      <c r="J57" s="34"/>
    </row>
    <row r="58" spans="1:10" ht="42.75" customHeight="1" x14ac:dyDescent="0.2">
      <c r="A58" s="24" t="s">
        <v>55</v>
      </c>
      <c r="B58" s="25">
        <v>262</v>
      </c>
      <c r="C58" s="21"/>
      <c r="D58" s="23"/>
      <c r="E58" s="22">
        <f>SUM(F58:I58)</f>
        <v>0</v>
      </c>
      <c r="F58" s="23"/>
      <c r="G58" s="23"/>
      <c r="H58" s="23"/>
      <c r="I58" s="23"/>
      <c r="J58" s="34"/>
    </row>
    <row r="59" spans="1:10" ht="56.25" customHeight="1" x14ac:dyDescent="0.2">
      <c r="A59" s="24" t="s">
        <v>56</v>
      </c>
      <c r="B59" s="25">
        <v>263</v>
      </c>
      <c r="C59" s="21"/>
      <c r="D59" s="23"/>
      <c r="E59" s="22">
        <f>F59+G59+H59+I59</f>
        <v>0</v>
      </c>
      <c r="F59" s="23"/>
      <c r="G59" s="23"/>
      <c r="H59" s="23"/>
      <c r="I59" s="23"/>
      <c r="J59" s="34"/>
    </row>
    <row r="60" spans="1:10" s="28" customFormat="1" ht="20.100000000000001" customHeight="1" x14ac:dyDescent="0.2">
      <c r="A60" s="24" t="s">
        <v>57</v>
      </c>
      <c r="B60" s="25">
        <v>264</v>
      </c>
      <c r="C60" s="21"/>
      <c r="D60" s="23"/>
      <c r="E60" s="22">
        <f>F60+G60+H60+I60</f>
        <v>0</v>
      </c>
      <c r="F60" s="23"/>
      <c r="G60" s="23"/>
      <c r="H60" s="23"/>
      <c r="I60" s="23"/>
      <c r="J60" s="34"/>
    </row>
    <row r="61" spans="1:10" s="28" customFormat="1" ht="29.25" customHeight="1" x14ac:dyDescent="0.2">
      <c r="A61" s="24" t="s">
        <v>58</v>
      </c>
      <c r="B61" s="25">
        <v>265</v>
      </c>
      <c r="C61" s="21"/>
      <c r="D61" s="23"/>
      <c r="E61" s="22">
        <f>F61+G61+H61+I61</f>
        <v>0</v>
      </c>
      <c r="F61" s="23"/>
      <c r="G61" s="23"/>
      <c r="H61" s="23"/>
      <c r="I61" s="23"/>
      <c r="J61" s="34"/>
    </row>
    <row r="62" spans="1:10" s="28" customFormat="1" ht="20.100000000000001" customHeight="1" x14ac:dyDescent="0.2">
      <c r="A62" s="24" t="s">
        <v>59</v>
      </c>
      <c r="B62" s="25">
        <v>266</v>
      </c>
      <c r="C62" s="21"/>
      <c r="D62" s="23"/>
      <c r="E62" s="22">
        <f>SUM(F62:I62)</f>
        <v>0</v>
      </c>
      <c r="F62" s="23"/>
      <c r="G62" s="23"/>
      <c r="H62" s="23"/>
      <c r="I62" s="23"/>
      <c r="J62" s="63"/>
    </row>
    <row r="63" spans="1:10" s="28" customFormat="1" ht="20.100000000000001" customHeight="1" x14ac:dyDescent="0.2">
      <c r="A63" s="24" t="s">
        <v>60</v>
      </c>
      <c r="B63" s="25">
        <v>267</v>
      </c>
      <c r="C63" s="21"/>
      <c r="D63" s="23"/>
      <c r="E63" s="22">
        <f>SUM(F63:I63)</f>
        <v>0</v>
      </c>
      <c r="F63" s="23"/>
      <c r="G63" s="23"/>
      <c r="H63" s="23"/>
      <c r="I63" s="23"/>
      <c r="J63" s="63"/>
    </row>
    <row r="64" spans="1:10" s="28" customFormat="1" ht="38.25" customHeight="1" x14ac:dyDescent="0.2">
      <c r="A64" s="24" t="s">
        <v>61</v>
      </c>
      <c r="B64" s="25">
        <v>268</v>
      </c>
      <c r="C64" s="21"/>
      <c r="D64" s="23"/>
      <c r="E64" s="22">
        <f>F64+G64+H64+I64</f>
        <v>0</v>
      </c>
      <c r="F64" s="23"/>
      <c r="G64" s="23"/>
      <c r="H64" s="23"/>
      <c r="I64" s="23"/>
      <c r="J64" s="34"/>
    </row>
    <row r="65" spans="1:10" s="28" customFormat="1" ht="20.100000000000001" customHeight="1" x14ac:dyDescent="0.2">
      <c r="A65" s="24" t="s">
        <v>62</v>
      </c>
      <c r="B65" s="25">
        <v>269</v>
      </c>
      <c r="C65" s="21"/>
      <c r="D65" s="23"/>
      <c r="E65" s="22"/>
      <c r="F65" s="23"/>
      <c r="G65" s="23"/>
      <c r="H65" s="23"/>
      <c r="I65" s="23"/>
      <c r="J65" s="63"/>
    </row>
    <row r="66" spans="1:10" s="28" customFormat="1" ht="20.25" customHeight="1" x14ac:dyDescent="0.2">
      <c r="A66" s="19" t="s">
        <v>63</v>
      </c>
      <c r="B66" s="20">
        <v>270</v>
      </c>
      <c r="C66" s="21"/>
      <c r="D66" s="23"/>
      <c r="E66" s="71">
        <f>F66+G66+H66+I66</f>
        <v>0</v>
      </c>
      <c r="F66" s="70">
        <v>0</v>
      </c>
      <c r="G66" s="70"/>
      <c r="H66" s="70"/>
      <c r="I66" s="70"/>
      <c r="J66" s="63"/>
    </row>
    <row r="67" spans="1:10" s="28" customFormat="1" ht="20.100000000000001" customHeight="1" x14ac:dyDescent="0.2">
      <c r="A67" s="19" t="s">
        <v>64</v>
      </c>
      <c r="B67" s="20">
        <v>280</v>
      </c>
      <c r="C67" s="21"/>
      <c r="D67" s="23"/>
      <c r="E67" s="22"/>
      <c r="F67" s="23"/>
      <c r="G67" s="23"/>
      <c r="H67" s="23"/>
      <c r="I67" s="23"/>
      <c r="J67" s="63"/>
    </row>
    <row r="68" spans="1:10" s="28" customFormat="1" ht="37.5" customHeight="1" x14ac:dyDescent="0.2">
      <c r="A68" s="19" t="s">
        <v>65</v>
      </c>
      <c r="B68" s="20">
        <v>290</v>
      </c>
      <c r="C68" s="21"/>
      <c r="D68" s="23"/>
      <c r="E68" s="32" t="s">
        <v>111</v>
      </c>
      <c r="F68" s="23">
        <v>0</v>
      </c>
      <c r="G68" s="33"/>
      <c r="H68" s="33"/>
      <c r="I68" s="33"/>
      <c r="J68" s="41"/>
    </row>
    <row r="69" spans="1:10" s="28" customFormat="1" ht="43.5" customHeight="1" x14ac:dyDescent="0.2">
      <c r="A69" s="19" t="s">
        <v>66</v>
      </c>
      <c r="B69" s="20">
        <v>300</v>
      </c>
      <c r="C69" s="21"/>
      <c r="D69" s="23"/>
      <c r="E69" s="22">
        <f>F69+G69+H69+I69</f>
        <v>0</v>
      </c>
      <c r="F69" s="23">
        <v>0</v>
      </c>
      <c r="G69" s="23"/>
      <c r="H69" s="23"/>
      <c r="I69" s="23"/>
      <c r="J69" s="34"/>
    </row>
    <row r="70" spans="1:10" s="28" customFormat="1" ht="20.100000000000001" customHeight="1" x14ac:dyDescent="0.2">
      <c r="A70" s="19" t="s">
        <v>67</v>
      </c>
      <c r="B70" s="20">
        <v>310</v>
      </c>
      <c r="C70" s="26"/>
      <c r="D70" s="26"/>
      <c r="E70" s="27">
        <f>SUM(F70:I70)</f>
        <v>0</v>
      </c>
      <c r="F70" s="22"/>
      <c r="G70" s="22"/>
      <c r="H70" s="22"/>
      <c r="I70" s="22"/>
      <c r="J70" s="63"/>
    </row>
    <row r="71" spans="1:10" s="28" customFormat="1" ht="20.100000000000001" customHeight="1" x14ac:dyDescent="0.2">
      <c r="A71" s="24" t="s">
        <v>68</v>
      </c>
      <c r="B71" s="35">
        <v>311</v>
      </c>
      <c r="C71" s="21"/>
      <c r="D71" s="21"/>
      <c r="E71" s="22">
        <f>SUM(F71:I71)</f>
        <v>0</v>
      </c>
      <c r="F71" s="23"/>
      <c r="G71" s="23"/>
      <c r="H71" s="23"/>
      <c r="I71" s="23"/>
      <c r="J71" s="63"/>
    </row>
    <row r="72" spans="1:10" s="28" customFormat="1" ht="20.100000000000001" customHeight="1" x14ac:dyDescent="0.2">
      <c r="A72" s="24" t="s">
        <v>69</v>
      </c>
      <c r="B72" s="35">
        <v>312</v>
      </c>
      <c r="C72" s="21"/>
      <c r="D72" s="21"/>
      <c r="E72" s="22">
        <f>SUM(F72:I72)</f>
        <v>0</v>
      </c>
      <c r="F72" s="21"/>
      <c r="G72" s="21"/>
      <c r="H72" s="23"/>
      <c r="I72" s="23"/>
      <c r="J72" s="63"/>
    </row>
    <row r="73" spans="1:10" s="28" customFormat="1" ht="35.1" customHeight="1" x14ac:dyDescent="0.2">
      <c r="A73" s="19" t="s">
        <v>70</v>
      </c>
      <c r="B73" s="6">
        <v>313</v>
      </c>
      <c r="C73" s="21"/>
      <c r="D73" s="21"/>
      <c r="E73" s="27">
        <f>F73+G73+H73+I73</f>
        <v>0</v>
      </c>
      <c r="F73" s="58"/>
      <c r="G73" s="58"/>
      <c r="H73" s="58"/>
      <c r="I73" s="58"/>
      <c r="J73" s="23">
        <v>0</v>
      </c>
    </row>
    <row r="74" spans="1:10" s="28" customFormat="1" ht="20.100000000000001" customHeight="1" x14ac:dyDescent="0.2">
      <c r="A74" s="90" t="s">
        <v>71</v>
      </c>
      <c r="B74" s="90"/>
      <c r="C74" s="90"/>
      <c r="D74" s="90"/>
      <c r="E74" s="90"/>
      <c r="F74" s="90"/>
      <c r="G74" s="90"/>
      <c r="H74" s="90"/>
      <c r="I74" s="90"/>
      <c r="J74" s="63"/>
    </row>
    <row r="75" spans="1:10" s="28" customFormat="1" ht="20.100000000000001" customHeight="1" x14ac:dyDescent="0.2">
      <c r="A75" s="19" t="s">
        <v>72</v>
      </c>
      <c r="B75" s="6">
        <v>400</v>
      </c>
      <c r="C75" s="21"/>
      <c r="D75" s="23"/>
      <c r="E75" s="22">
        <f t="shared" ref="E75:E81" si="7">SUM(F75:I75)</f>
        <v>30665.249999999996</v>
      </c>
      <c r="F75" s="23">
        <f>F37+F41</f>
        <v>10254.85</v>
      </c>
      <c r="G75" s="23">
        <f>G37+G41</f>
        <v>10818.099999999999</v>
      </c>
      <c r="H75" s="23">
        <f>H37+H41</f>
        <v>3000</v>
      </c>
      <c r="I75" s="23">
        <f>I37+I41</f>
        <v>6592.3</v>
      </c>
      <c r="J75" s="63"/>
    </row>
    <row r="76" spans="1:10" s="28" customFormat="1" ht="20.100000000000001" customHeight="1" x14ac:dyDescent="0.2">
      <c r="A76" s="19" t="s">
        <v>47</v>
      </c>
      <c r="B76" s="6">
        <v>410</v>
      </c>
      <c r="C76" s="21"/>
      <c r="D76" s="23"/>
      <c r="E76" s="22">
        <f t="shared" si="7"/>
        <v>60968.200000000004</v>
      </c>
      <c r="F76" s="23">
        <f t="shared" ref="F76:I77" si="8">F47+F62</f>
        <v>27024.2</v>
      </c>
      <c r="G76" s="23">
        <f t="shared" si="8"/>
        <v>18856.7</v>
      </c>
      <c r="H76" s="23">
        <f t="shared" si="8"/>
        <v>9623.7000000000007</v>
      </c>
      <c r="I76" s="23">
        <f t="shared" si="8"/>
        <v>5463.6</v>
      </c>
      <c r="J76" s="63"/>
    </row>
    <row r="77" spans="1:10" s="28" customFormat="1" ht="20.100000000000001" customHeight="1" x14ac:dyDescent="0.2">
      <c r="A77" s="19" t="s">
        <v>48</v>
      </c>
      <c r="B77" s="6">
        <v>420</v>
      </c>
      <c r="C77" s="21"/>
      <c r="D77" s="23"/>
      <c r="E77" s="22">
        <f t="shared" si="7"/>
        <v>13227.599999999999</v>
      </c>
      <c r="F77" s="23">
        <f t="shared" si="8"/>
        <v>5945.7</v>
      </c>
      <c r="G77" s="23">
        <f t="shared" si="8"/>
        <v>4147.8999999999996</v>
      </c>
      <c r="H77" s="23">
        <f t="shared" si="8"/>
        <v>1932</v>
      </c>
      <c r="I77" s="23">
        <f t="shared" si="8"/>
        <v>1202</v>
      </c>
      <c r="J77" s="63"/>
    </row>
    <row r="78" spans="1:10" s="28" customFormat="1" ht="20.100000000000001" customHeight="1" x14ac:dyDescent="0.2">
      <c r="A78" s="19" t="s">
        <v>49</v>
      </c>
      <c r="B78" s="6">
        <v>430</v>
      </c>
      <c r="C78" s="21"/>
      <c r="D78" s="23"/>
      <c r="E78" s="22">
        <f t="shared" si="7"/>
        <v>375</v>
      </c>
      <c r="F78" s="23">
        <f>F49</f>
        <v>87.5</v>
      </c>
      <c r="G78" s="23">
        <f>G49</f>
        <v>87.5</v>
      </c>
      <c r="H78" s="23">
        <f>H49</f>
        <v>200</v>
      </c>
      <c r="I78" s="23">
        <f>I49</f>
        <v>0</v>
      </c>
      <c r="J78" s="63"/>
    </row>
    <row r="79" spans="1:10" s="28" customFormat="1" ht="20.100000000000001" customHeight="1" x14ac:dyDescent="0.2">
      <c r="A79" s="19" t="s">
        <v>51</v>
      </c>
      <c r="B79" s="6">
        <v>440</v>
      </c>
      <c r="C79" s="21"/>
      <c r="D79" s="23"/>
      <c r="E79" s="22">
        <f t="shared" si="7"/>
        <v>0</v>
      </c>
      <c r="F79" s="82">
        <f>F66+F51</f>
        <v>0</v>
      </c>
      <c r="G79" s="82">
        <f>G66+G51</f>
        <v>0</v>
      </c>
      <c r="H79" s="82">
        <f>H66+H51</f>
        <v>0</v>
      </c>
      <c r="I79" s="82">
        <f>I66+I51</f>
        <v>0</v>
      </c>
      <c r="J79" s="63"/>
    </row>
    <row r="80" spans="1:10" s="28" customFormat="1" ht="20.100000000000001" customHeight="1" x14ac:dyDescent="0.2">
      <c r="A80" s="19" t="s">
        <v>73</v>
      </c>
      <c r="B80" s="6">
        <v>450</v>
      </c>
      <c r="C80" s="21"/>
      <c r="D80" s="23"/>
      <c r="E80" s="22">
        <f t="shared" si="7"/>
        <v>1235.55</v>
      </c>
      <c r="F80" s="23">
        <f>F41+F50+F52+F56+F73-F62-F63-F66-F41</f>
        <v>252.25</v>
      </c>
      <c r="G80" s="23">
        <f>G41+G50+G52+G56+G73-G62-G63-G66-G41</f>
        <v>306.89999999999998</v>
      </c>
      <c r="H80" s="23">
        <f>H41+H50+H52+H56+H73-H62-H63-H66-H41</f>
        <v>425.70000000000005</v>
      </c>
      <c r="I80" s="23">
        <f>I41+I50+I52+I56+I73-I62-I63-I66-I41</f>
        <v>250.7</v>
      </c>
      <c r="J80" s="63"/>
    </row>
    <row r="81" spans="1:10" s="28" customFormat="1" ht="20.100000000000001" customHeight="1" x14ac:dyDescent="0.2">
      <c r="A81" s="19" t="s">
        <v>74</v>
      </c>
      <c r="B81" s="6">
        <v>460</v>
      </c>
      <c r="C81" s="21"/>
      <c r="D81" s="59"/>
      <c r="E81" s="27">
        <f t="shared" si="7"/>
        <v>106471.6</v>
      </c>
      <c r="F81" s="23">
        <f>SUM(F75:F80)</f>
        <v>43564.5</v>
      </c>
      <c r="G81" s="23">
        <f>SUM(G75:G80)</f>
        <v>34217.1</v>
      </c>
      <c r="H81" s="23">
        <f>SUM(H75:H80)</f>
        <v>15181.400000000001</v>
      </c>
      <c r="I81" s="23">
        <f>SUM(I75:I80)</f>
        <v>13508.600000000002</v>
      </c>
      <c r="J81" s="63"/>
    </row>
    <row r="82" spans="1:10" s="28" customFormat="1" ht="20.100000000000001" customHeight="1" x14ac:dyDescent="0.2">
      <c r="A82" s="90" t="s">
        <v>75</v>
      </c>
      <c r="B82" s="90"/>
      <c r="C82" s="90"/>
      <c r="D82" s="90"/>
      <c r="E82" s="90"/>
      <c r="F82" s="90"/>
      <c r="G82" s="90"/>
      <c r="H82" s="90"/>
      <c r="I82" s="90"/>
      <c r="J82" s="63"/>
    </row>
    <row r="83" spans="1:10" s="28" customFormat="1" ht="20.100000000000001" customHeight="1" x14ac:dyDescent="0.2">
      <c r="A83" s="19" t="s">
        <v>76</v>
      </c>
      <c r="B83" s="6">
        <v>500</v>
      </c>
      <c r="C83" s="26"/>
      <c r="D83" s="26"/>
      <c r="E83" s="27">
        <f>SUM(F83:I83)</f>
        <v>0</v>
      </c>
      <c r="F83" s="26"/>
      <c r="G83" s="26"/>
      <c r="H83" s="22">
        <f>SUM(H84)</f>
        <v>0</v>
      </c>
      <c r="I83" s="22">
        <f>SUM(I84)</f>
        <v>0</v>
      </c>
      <c r="J83" s="63"/>
    </row>
    <row r="84" spans="1:10" s="28" customFormat="1" ht="39" customHeight="1" x14ac:dyDescent="0.2">
      <c r="A84" s="19" t="s">
        <v>77</v>
      </c>
      <c r="B84" s="35">
        <v>501</v>
      </c>
      <c r="C84" s="21"/>
      <c r="D84" s="21"/>
      <c r="E84" s="22">
        <f>SUM(F84:I84)</f>
        <v>0</v>
      </c>
      <c r="F84" s="21"/>
      <c r="G84" s="21"/>
      <c r="H84" s="23"/>
      <c r="I84" s="23"/>
      <c r="J84" s="63"/>
    </row>
    <row r="85" spans="1:10" s="28" customFormat="1" ht="34.5" customHeight="1" x14ac:dyDescent="0.2">
      <c r="A85" s="36" t="s">
        <v>78</v>
      </c>
      <c r="B85" s="37">
        <v>510</v>
      </c>
      <c r="C85" s="38">
        <f>SUM(C86:C91)</f>
        <v>0</v>
      </c>
      <c r="D85" s="27"/>
      <c r="E85" s="27">
        <f t="shared" ref="E85:E91" si="9">SUM(F85:I85)</f>
        <v>5027.3</v>
      </c>
      <c r="F85" s="27">
        <f>SUM(F86:F91)</f>
        <v>1857.3</v>
      </c>
      <c r="G85" s="27">
        <f>SUM(G86:G91)</f>
        <v>2745</v>
      </c>
      <c r="H85" s="27">
        <f>SUM(H86:H91)</f>
        <v>425</v>
      </c>
      <c r="I85" s="27">
        <f>SUM(I86:I91)</f>
        <v>0</v>
      </c>
      <c r="J85" s="63"/>
    </row>
    <row r="86" spans="1:10" s="28" customFormat="1" ht="20.100000000000001" customHeight="1" x14ac:dyDescent="0.2">
      <c r="A86" s="19" t="s">
        <v>79</v>
      </c>
      <c r="B86" s="39">
        <v>511</v>
      </c>
      <c r="C86" s="21"/>
      <c r="D86" s="21"/>
      <c r="E86" s="23">
        <f t="shared" si="9"/>
        <v>0</v>
      </c>
      <c r="F86" s="23"/>
      <c r="G86" s="23"/>
      <c r="H86" s="23"/>
      <c r="I86" s="23"/>
      <c r="J86" s="63"/>
    </row>
    <row r="87" spans="1:10" s="28" customFormat="1" ht="56.25" customHeight="1" x14ac:dyDescent="0.2">
      <c r="A87" s="19" t="s">
        <v>80</v>
      </c>
      <c r="B87" s="40">
        <v>512</v>
      </c>
      <c r="C87" s="21"/>
      <c r="D87" s="23"/>
      <c r="E87" s="23">
        <f t="shared" si="9"/>
        <v>4727.3</v>
      </c>
      <c r="F87" s="23">
        <v>1857.3</v>
      </c>
      <c r="G87" s="23">
        <v>2745</v>
      </c>
      <c r="H87" s="23">
        <v>125</v>
      </c>
      <c r="I87" s="23">
        <v>0</v>
      </c>
      <c r="J87" s="34"/>
    </row>
    <row r="88" spans="1:10" s="28" customFormat="1" ht="48" customHeight="1" x14ac:dyDescent="0.2">
      <c r="A88" s="19" t="s">
        <v>81</v>
      </c>
      <c r="B88" s="39">
        <v>513</v>
      </c>
      <c r="C88" s="21"/>
      <c r="D88" s="23"/>
      <c r="E88" s="23">
        <f t="shared" si="9"/>
        <v>0</v>
      </c>
      <c r="F88" s="23"/>
      <c r="G88" s="23"/>
      <c r="H88" s="23"/>
      <c r="I88" s="23"/>
      <c r="J88" s="41"/>
    </row>
    <row r="89" spans="1:10" s="28" customFormat="1" ht="22.5" customHeight="1" x14ac:dyDescent="0.2">
      <c r="A89" s="19" t="s">
        <v>82</v>
      </c>
      <c r="B89" s="40">
        <v>514</v>
      </c>
      <c r="C89" s="21"/>
      <c r="D89" s="23"/>
      <c r="E89" s="23"/>
      <c r="F89" s="23"/>
      <c r="G89" s="23"/>
      <c r="H89" s="23"/>
      <c r="I89" s="23"/>
      <c r="J89" s="34"/>
    </row>
    <row r="90" spans="1:10" s="28" customFormat="1" ht="64.5" customHeight="1" x14ac:dyDescent="0.2">
      <c r="A90" s="19" t="s">
        <v>83</v>
      </c>
      <c r="B90" s="39">
        <v>515</v>
      </c>
      <c r="C90" s="21"/>
      <c r="D90" s="23"/>
      <c r="E90" s="23">
        <f t="shared" si="9"/>
        <v>300</v>
      </c>
      <c r="F90" s="23">
        <v>0</v>
      </c>
      <c r="G90" s="23">
        <v>0</v>
      </c>
      <c r="H90" s="23">
        <v>300</v>
      </c>
      <c r="I90" s="23">
        <v>0</v>
      </c>
      <c r="J90" s="34"/>
    </row>
    <row r="91" spans="1:10" s="28" customFormat="1" ht="20.100000000000001" customHeight="1" x14ac:dyDescent="0.2">
      <c r="A91" s="19" t="s">
        <v>84</v>
      </c>
      <c r="B91" s="42">
        <v>516</v>
      </c>
      <c r="C91" s="21"/>
      <c r="D91" s="21"/>
      <c r="E91" s="23">
        <f t="shared" si="9"/>
        <v>0</v>
      </c>
      <c r="F91" s="23"/>
      <c r="G91" s="23"/>
      <c r="H91" s="23"/>
      <c r="I91" s="23"/>
      <c r="J91" s="63"/>
    </row>
    <row r="92" spans="1:10" s="28" customFormat="1" ht="20.100000000000001" customHeight="1" x14ac:dyDescent="0.2">
      <c r="A92" s="90" t="s">
        <v>85</v>
      </c>
      <c r="B92" s="90"/>
      <c r="C92" s="90"/>
      <c r="D92" s="90"/>
      <c r="E92" s="90"/>
      <c r="F92" s="90"/>
      <c r="G92" s="90"/>
      <c r="H92" s="90"/>
      <c r="I92" s="90"/>
      <c r="J92" s="63"/>
    </row>
    <row r="93" spans="1:10" s="28" customFormat="1" ht="34.5" customHeight="1" x14ac:dyDescent="0.2">
      <c r="A93" s="19" t="s">
        <v>86</v>
      </c>
      <c r="B93" s="43">
        <v>600</v>
      </c>
      <c r="C93" s="26">
        <f>SUM(C94:C97)</f>
        <v>0</v>
      </c>
      <c r="D93" s="26"/>
      <c r="E93" s="22"/>
      <c r="F93" s="22"/>
      <c r="G93" s="22"/>
      <c r="H93" s="22"/>
      <c r="I93" s="22"/>
      <c r="J93" s="63"/>
    </row>
    <row r="94" spans="1:10" s="28" customFormat="1" ht="20.100000000000001" customHeight="1" x14ac:dyDescent="0.2">
      <c r="A94" s="24" t="s">
        <v>87</v>
      </c>
      <c r="B94" s="42">
        <v>601</v>
      </c>
      <c r="C94" s="21"/>
      <c r="D94" s="21"/>
      <c r="E94" s="23">
        <f t="shared" ref="E94:E105" si="10">SUM(F94:I94)</f>
        <v>0</v>
      </c>
      <c r="F94" s="23"/>
      <c r="G94" s="23"/>
      <c r="H94" s="23"/>
      <c r="I94" s="23"/>
      <c r="J94" s="63"/>
    </row>
    <row r="95" spans="1:10" s="28" customFormat="1" ht="20.100000000000001" customHeight="1" x14ac:dyDescent="0.2">
      <c r="A95" s="24" t="s">
        <v>88</v>
      </c>
      <c r="B95" s="42">
        <v>602</v>
      </c>
      <c r="C95" s="21"/>
      <c r="D95" s="21"/>
      <c r="E95" s="23">
        <f t="shared" si="10"/>
        <v>0</v>
      </c>
      <c r="F95" s="23"/>
      <c r="G95" s="23"/>
      <c r="H95" s="23"/>
      <c r="I95" s="23"/>
      <c r="J95" s="63"/>
    </row>
    <row r="96" spans="1:10" s="28" customFormat="1" ht="20.100000000000001" customHeight="1" x14ac:dyDescent="0.2">
      <c r="A96" s="24" t="s">
        <v>89</v>
      </c>
      <c r="B96" s="42">
        <v>603</v>
      </c>
      <c r="C96" s="21"/>
      <c r="D96" s="21"/>
      <c r="E96" s="23">
        <f t="shared" si="10"/>
        <v>0</v>
      </c>
      <c r="F96" s="23"/>
      <c r="G96" s="23"/>
      <c r="H96" s="23"/>
      <c r="I96" s="23"/>
      <c r="J96" s="63"/>
    </row>
    <row r="97" spans="1:10" s="28" customFormat="1" ht="20.100000000000001" customHeight="1" x14ac:dyDescent="0.2">
      <c r="A97" s="19" t="s">
        <v>90</v>
      </c>
      <c r="B97" s="43">
        <v>610</v>
      </c>
      <c r="C97" s="21"/>
      <c r="D97" s="59"/>
      <c r="E97" s="59">
        <f t="shared" si="10"/>
        <v>1175.5999999999999</v>
      </c>
      <c r="F97" s="23">
        <f>F98+F99+F101</f>
        <v>337.3</v>
      </c>
      <c r="G97" s="23">
        <f>G98+G99+G101</f>
        <v>225.6</v>
      </c>
      <c r="H97" s="23">
        <f>H98+H99+H101+H100</f>
        <v>357.7</v>
      </c>
      <c r="I97" s="23">
        <f t="shared" ref="I97" si="11">I98+I99</f>
        <v>255</v>
      </c>
      <c r="J97" s="63"/>
    </row>
    <row r="98" spans="1:10" s="28" customFormat="1" ht="20.100000000000001" customHeight="1" x14ac:dyDescent="0.2">
      <c r="A98" s="19" t="s">
        <v>126</v>
      </c>
      <c r="B98" s="43">
        <v>611</v>
      </c>
      <c r="C98" s="21"/>
      <c r="D98" s="59"/>
      <c r="E98" s="59">
        <f>F98+G98+H98+I98</f>
        <v>815.5</v>
      </c>
      <c r="F98" s="23">
        <v>120</v>
      </c>
      <c r="G98" s="23">
        <v>195.5</v>
      </c>
      <c r="H98" s="23">
        <v>250</v>
      </c>
      <c r="I98" s="23">
        <v>250</v>
      </c>
      <c r="J98" s="63"/>
    </row>
    <row r="99" spans="1:10" s="28" customFormat="1" ht="41.25" customHeight="1" x14ac:dyDescent="0.2">
      <c r="A99" s="19" t="s">
        <v>127</v>
      </c>
      <c r="B99" s="43">
        <v>612</v>
      </c>
      <c r="C99" s="21"/>
      <c r="D99" s="59"/>
      <c r="E99" s="59">
        <f>F99+G99+H99+I99</f>
        <v>20</v>
      </c>
      <c r="F99" s="23">
        <v>5</v>
      </c>
      <c r="G99" s="23">
        <v>5</v>
      </c>
      <c r="H99" s="23">
        <v>5</v>
      </c>
      <c r="I99" s="23">
        <v>5</v>
      </c>
      <c r="J99" s="63"/>
    </row>
    <row r="100" spans="1:10" s="28" customFormat="1" ht="41.25" customHeight="1" x14ac:dyDescent="0.2">
      <c r="A100" s="19" t="s">
        <v>152</v>
      </c>
      <c r="B100" s="43">
        <v>613</v>
      </c>
      <c r="C100" s="21"/>
      <c r="D100" s="59"/>
      <c r="E100" s="59">
        <v>29</v>
      </c>
      <c r="F100" s="23">
        <v>0</v>
      </c>
      <c r="G100" s="23">
        <v>0</v>
      </c>
      <c r="H100" s="23">
        <v>29</v>
      </c>
      <c r="I100" s="23">
        <v>0</v>
      </c>
      <c r="J100" s="83"/>
    </row>
    <row r="101" spans="1:10" s="28" customFormat="1" ht="41.25" customHeight="1" x14ac:dyDescent="0.2">
      <c r="A101" s="19" t="s">
        <v>140</v>
      </c>
      <c r="B101" s="43">
        <v>620</v>
      </c>
      <c r="C101" s="21"/>
      <c r="D101" s="59"/>
      <c r="E101" s="59">
        <f>F101+G101+H101+I101</f>
        <v>311.10000000000002</v>
      </c>
      <c r="F101" s="23">
        <v>212.3</v>
      </c>
      <c r="G101" s="23">
        <v>25.1</v>
      </c>
      <c r="H101" s="23">
        <v>73.7</v>
      </c>
      <c r="I101" s="23">
        <v>0</v>
      </c>
      <c r="J101" s="81"/>
    </row>
    <row r="102" spans="1:10" s="28" customFormat="1" ht="39.75" customHeight="1" x14ac:dyDescent="0.2">
      <c r="A102" s="19" t="s">
        <v>91</v>
      </c>
      <c r="B102" s="43">
        <v>630</v>
      </c>
      <c r="C102" s="26">
        <f>SUM(C103:C105)</f>
        <v>0</v>
      </c>
      <c r="D102" s="38">
        <f>SUM(D103:D105)</f>
        <v>0</v>
      </c>
      <c r="E102" s="27"/>
      <c r="F102" s="22"/>
      <c r="G102" s="22"/>
      <c r="H102" s="22"/>
      <c r="I102" s="22"/>
      <c r="J102" s="63"/>
    </row>
    <row r="103" spans="1:10" s="28" customFormat="1" ht="20.100000000000001" customHeight="1" x14ac:dyDescent="0.2">
      <c r="A103" s="24" t="s">
        <v>87</v>
      </c>
      <c r="B103" s="42">
        <v>631</v>
      </c>
      <c r="C103" s="21"/>
      <c r="D103" s="21"/>
      <c r="E103" s="23">
        <f t="shared" si="10"/>
        <v>0</v>
      </c>
      <c r="F103" s="23"/>
      <c r="G103" s="23"/>
      <c r="H103" s="23"/>
      <c r="I103" s="23"/>
      <c r="J103" s="63"/>
    </row>
    <row r="104" spans="1:10" s="28" customFormat="1" ht="20.100000000000001" customHeight="1" x14ac:dyDescent="0.2">
      <c r="A104" s="24" t="s">
        <v>88</v>
      </c>
      <c r="B104" s="42">
        <v>632</v>
      </c>
      <c r="C104" s="21"/>
      <c r="D104" s="21"/>
      <c r="E104" s="23">
        <f t="shared" si="10"/>
        <v>0</v>
      </c>
      <c r="F104" s="23"/>
      <c r="G104" s="23"/>
      <c r="H104" s="23"/>
      <c r="I104" s="23"/>
      <c r="J104" s="63"/>
    </row>
    <row r="105" spans="1:10" s="28" customFormat="1" ht="20.100000000000001" customHeight="1" x14ac:dyDescent="0.2">
      <c r="A105" s="24" t="s">
        <v>89</v>
      </c>
      <c r="B105" s="42">
        <v>633</v>
      </c>
      <c r="C105" s="21"/>
      <c r="D105" s="21"/>
      <c r="E105" s="23">
        <f t="shared" si="10"/>
        <v>0</v>
      </c>
      <c r="F105" s="23"/>
      <c r="G105" s="23"/>
      <c r="H105" s="23"/>
      <c r="I105" s="23"/>
      <c r="J105" s="63"/>
    </row>
    <row r="106" spans="1:10" s="28" customFormat="1" ht="53.25" customHeight="1" x14ac:dyDescent="0.2">
      <c r="A106" s="14" t="s">
        <v>131</v>
      </c>
      <c r="B106" s="43">
        <v>640</v>
      </c>
      <c r="C106" s="21"/>
      <c r="D106" s="21"/>
      <c r="E106" s="59">
        <f>F106+G106+H106+I106</f>
        <v>1175.5999999999999</v>
      </c>
      <c r="F106" s="23">
        <f>F107+F108+F109+F110+F111+F112</f>
        <v>337.3</v>
      </c>
      <c r="G106" s="23">
        <f>G107+G108+G109+G110+G111+G112</f>
        <v>225.6</v>
      </c>
      <c r="H106" s="23">
        <f t="shared" ref="H106:I106" si="12">H107+H108+H109+H110+H111</f>
        <v>357.7</v>
      </c>
      <c r="I106" s="23">
        <f t="shared" si="12"/>
        <v>255</v>
      </c>
      <c r="J106" s="63"/>
    </row>
    <row r="107" spans="1:10" s="28" customFormat="1" ht="35.25" customHeight="1" x14ac:dyDescent="0.2">
      <c r="A107" s="19" t="s">
        <v>120</v>
      </c>
      <c r="B107" s="43">
        <v>641</v>
      </c>
      <c r="C107" s="21"/>
      <c r="D107" s="21"/>
      <c r="E107" s="23">
        <f t="shared" ref="E107:E112" si="13">F107+G107+H107+I107</f>
        <v>194.9</v>
      </c>
      <c r="F107" s="23">
        <v>74.900000000000006</v>
      </c>
      <c r="G107" s="23">
        <v>50</v>
      </c>
      <c r="H107" s="23">
        <v>20</v>
      </c>
      <c r="I107" s="23">
        <v>50</v>
      </c>
      <c r="J107" s="63"/>
    </row>
    <row r="108" spans="1:10" s="28" customFormat="1" ht="27" customHeight="1" x14ac:dyDescent="0.2">
      <c r="A108" s="19" t="s">
        <v>41</v>
      </c>
      <c r="B108" s="43">
        <v>642</v>
      </c>
      <c r="C108" s="21"/>
      <c r="D108" s="21"/>
      <c r="E108" s="23">
        <f t="shared" si="13"/>
        <v>433.9</v>
      </c>
      <c r="F108" s="23">
        <v>95.5</v>
      </c>
      <c r="G108" s="23">
        <v>89.7</v>
      </c>
      <c r="H108" s="23">
        <v>108.7</v>
      </c>
      <c r="I108" s="23">
        <v>140</v>
      </c>
      <c r="J108" s="63"/>
    </row>
    <row r="109" spans="1:10" s="28" customFormat="1" ht="27" customHeight="1" x14ac:dyDescent="0.2">
      <c r="A109" s="19" t="s">
        <v>128</v>
      </c>
      <c r="B109" s="43">
        <v>643</v>
      </c>
      <c r="C109" s="21"/>
      <c r="D109" s="21"/>
      <c r="E109" s="23">
        <f t="shared" si="13"/>
        <v>77.099999999999994</v>
      </c>
      <c r="F109" s="23">
        <v>10</v>
      </c>
      <c r="G109" s="23">
        <v>10.8</v>
      </c>
      <c r="H109" s="23">
        <v>41.3</v>
      </c>
      <c r="I109" s="23">
        <v>15</v>
      </c>
      <c r="J109" s="63"/>
    </row>
    <row r="110" spans="1:10" s="28" customFormat="1" ht="20.100000000000001" customHeight="1" x14ac:dyDescent="0.2">
      <c r="A110" s="19" t="s">
        <v>130</v>
      </c>
      <c r="B110" s="43">
        <v>644</v>
      </c>
      <c r="C110" s="21"/>
      <c r="D110" s="21"/>
      <c r="E110" s="23">
        <f t="shared" si="13"/>
        <v>90</v>
      </c>
      <c r="F110" s="23">
        <v>25</v>
      </c>
      <c r="G110" s="23">
        <v>25</v>
      </c>
      <c r="H110" s="23">
        <v>15</v>
      </c>
      <c r="I110" s="23">
        <v>25</v>
      </c>
      <c r="J110" s="63"/>
    </row>
    <row r="111" spans="1:10" s="28" customFormat="1" ht="20.100000000000001" customHeight="1" x14ac:dyDescent="0.2">
      <c r="A111" s="19" t="s">
        <v>129</v>
      </c>
      <c r="B111" s="43">
        <v>645</v>
      </c>
      <c r="C111" s="21"/>
      <c r="D111" s="21"/>
      <c r="E111" s="23">
        <f t="shared" si="13"/>
        <v>247.7</v>
      </c>
      <c r="F111" s="23">
        <v>25</v>
      </c>
      <c r="G111" s="23">
        <v>25</v>
      </c>
      <c r="H111" s="23">
        <v>172.7</v>
      </c>
      <c r="I111" s="23">
        <v>25</v>
      </c>
      <c r="J111" s="63"/>
    </row>
    <row r="112" spans="1:10" s="28" customFormat="1" ht="20.100000000000001" customHeight="1" x14ac:dyDescent="0.2">
      <c r="A112" s="19" t="s">
        <v>141</v>
      </c>
      <c r="B112" s="43">
        <v>646</v>
      </c>
      <c r="C112" s="21"/>
      <c r="D112" s="21"/>
      <c r="E112" s="23">
        <f t="shared" si="13"/>
        <v>132</v>
      </c>
      <c r="F112" s="23">
        <v>106.9</v>
      </c>
      <c r="G112" s="23">
        <v>25.1</v>
      </c>
      <c r="H112" s="23">
        <v>0</v>
      </c>
      <c r="I112" s="23">
        <v>0</v>
      </c>
      <c r="J112" s="81"/>
    </row>
    <row r="113" spans="1:10" ht="20.100000000000001" customHeight="1" x14ac:dyDescent="0.2">
      <c r="A113" s="36" t="s">
        <v>92</v>
      </c>
      <c r="B113" s="44">
        <v>700</v>
      </c>
      <c r="C113" s="45"/>
      <c r="D113" s="45"/>
      <c r="E113" s="45">
        <f>SUM(F113:I113)</f>
        <v>112674.50000000001</v>
      </c>
      <c r="F113" s="45">
        <f>F28+F97</f>
        <v>45759.100000000006</v>
      </c>
      <c r="G113" s="45">
        <f>G28+G97</f>
        <v>37187.699999999997</v>
      </c>
      <c r="H113" s="45">
        <f>H28+H97</f>
        <v>15964.1</v>
      </c>
      <c r="I113" s="45">
        <f>I28+I97</f>
        <v>13763.6</v>
      </c>
      <c r="J113" s="63"/>
    </row>
    <row r="114" spans="1:10" ht="20.100000000000001" customHeight="1" x14ac:dyDescent="0.2">
      <c r="A114" s="36" t="s">
        <v>93</v>
      </c>
      <c r="B114" s="44">
        <v>800</v>
      </c>
      <c r="C114" s="45"/>
      <c r="D114" s="45"/>
      <c r="E114" s="45">
        <f>SUM(F114:I114)</f>
        <v>112674.50000000001</v>
      </c>
      <c r="F114" s="45">
        <f>F36+F106</f>
        <v>45759.100000000006</v>
      </c>
      <c r="G114" s="45">
        <f>G36+G106</f>
        <v>37187.699999999997</v>
      </c>
      <c r="H114" s="45">
        <f>H36+H106</f>
        <v>15964.100000000002</v>
      </c>
      <c r="I114" s="45">
        <f>I36+I106</f>
        <v>13763.600000000002</v>
      </c>
      <c r="J114" s="63"/>
    </row>
    <row r="115" spans="1:10" ht="46.5" customHeight="1" x14ac:dyDescent="0.2">
      <c r="A115" s="19" t="s">
        <v>94</v>
      </c>
      <c r="B115" s="20">
        <v>900</v>
      </c>
      <c r="C115" s="21"/>
      <c r="D115" s="21">
        <f t="shared" ref="D115:I115" si="14">D113-D114</f>
        <v>0</v>
      </c>
      <c r="E115" s="22">
        <f t="shared" si="14"/>
        <v>0</v>
      </c>
      <c r="F115" s="46">
        <f t="shared" si="14"/>
        <v>0</v>
      </c>
      <c r="G115" s="46">
        <f t="shared" si="14"/>
        <v>0</v>
      </c>
      <c r="H115" s="46">
        <f t="shared" si="14"/>
        <v>0</v>
      </c>
      <c r="I115" s="46">
        <f t="shared" si="14"/>
        <v>0</v>
      </c>
      <c r="J115" s="63"/>
    </row>
    <row r="116" spans="1:10" ht="19.5" customHeight="1" x14ac:dyDescent="0.2">
      <c r="A116" s="90" t="s">
        <v>95</v>
      </c>
      <c r="B116" s="90"/>
      <c r="C116" s="47"/>
      <c r="D116" s="47"/>
      <c r="E116" s="48"/>
      <c r="F116" s="48" t="s">
        <v>96</v>
      </c>
      <c r="G116" s="48" t="s">
        <v>97</v>
      </c>
      <c r="H116" s="48" t="s">
        <v>98</v>
      </c>
      <c r="I116" s="48" t="s">
        <v>99</v>
      </c>
      <c r="J116" s="63"/>
    </row>
    <row r="117" spans="1:10" ht="19.5" customHeight="1" x14ac:dyDescent="0.2">
      <c r="A117" s="19" t="s">
        <v>100</v>
      </c>
      <c r="B117" s="20">
        <v>1000</v>
      </c>
      <c r="C117" s="21"/>
      <c r="D117" s="21"/>
      <c r="E117" s="21"/>
      <c r="F117" s="60">
        <v>602</v>
      </c>
      <c r="G117" s="60">
        <v>605</v>
      </c>
      <c r="H117" s="60">
        <v>605</v>
      </c>
      <c r="I117" s="60">
        <v>602</v>
      </c>
      <c r="J117" s="63"/>
    </row>
    <row r="118" spans="1:10" ht="19.5" customHeight="1" x14ac:dyDescent="0.2">
      <c r="A118" s="19" t="s">
        <v>101</v>
      </c>
      <c r="B118" s="20">
        <v>1010</v>
      </c>
      <c r="C118" s="21"/>
      <c r="D118" s="21"/>
      <c r="E118" s="21"/>
      <c r="F118" s="23"/>
      <c r="G118" s="23"/>
      <c r="H118" s="23"/>
      <c r="I118" s="23"/>
      <c r="J118" s="63"/>
    </row>
    <row r="119" spans="1:10" ht="19.5" customHeight="1" x14ac:dyDescent="0.2">
      <c r="A119" s="19" t="s">
        <v>102</v>
      </c>
      <c r="B119" s="20">
        <v>1020</v>
      </c>
      <c r="C119" s="21"/>
      <c r="D119" s="21"/>
      <c r="E119" s="21"/>
      <c r="F119" s="21">
        <f>-G119-F1138</f>
        <v>0</v>
      </c>
      <c r="G119" s="21">
        <f>-H119-G1138</f>
        <v>0</v>
      </c>
      <c r="H119" s="21">
        <f>-I119-H1138</f>
        <v>0</v>
      </c>
      <c r="I119" s="21">
        <v>0</v>
      </c>
      <c r="J119" s="63"/>
    </row>
    <row r="120" spans="1:10" ht="42" customHeight="1" x14ac:dyDescent="0.2">
      <c r="A120" s="19" t="s">
        <v>103</v>
      </c>
      <c r="B120" s="20">
        <v>1030</v>
      </c>
      <c r="C120" s="21"/>
      <c r="D120" s="21"/>
      <c r="E120" s="21"/>
      <c r="F120" s="21">
        <f>-H1120</f>
        <v>0</v>
      </c>
      <c r="G120" s="21">
        <f>-I1120</f>
        <v>0</v>
      </c>
      <c r="H120" s="21">
        <f>-J1120</f>
        <v>0</v>
      </c>
      <c r="I120" s="21">
        <v>0</v>
      </c>
      <c r="J120" s="63"/>
    </row>
    <row r="121" spans="1:10" ht="19.5" customHeight="1" x14ac:dyDescent="0.2">
      <c r="A121" s="49"/>
      <c r="B121" s="50"/>
      <c r="C121" s="51"/>
      <c r="D121" s="51"/>
      <c r="E121" s="51"/>
      <c r="F121" s="51"/>
      <c r="G121" s="51"/>
      <c r="H121" s="51"/>
      <c r="I121" s="51"/>
    </row>
    <row r="122" spans="1:10" ht="2.25" customHeight="1" x14ac:dyDescent="0.2">
      <c r="A122" s="49"/>
      <c r="C122" s="52"/>
      <c r="D122" s="53"/>
      <c r="E122" s="53"/>
      <c r="F122" s="53"/>
      <c r="G122" s="53"/>
      <c r="H122" s="53"/>
      <c r="I122" s="53"/>
    </row>
    <row r="123" spans="1:10" ht="30.75" customHeight="1" x14ac:dyDescent="0.2">
      <c r="A123" s="73" t="s">
        <v>110</v>
      </c>
      <c r="B123" s="50"/>
      <c r="C123" s="97" t="s">
        <v>104</v>
      </c>
      <c r="D123" s="97"/>
      <c r="E123" s="97"/>
      <c r="F123" s="54"/>
      <c r="G123" s="98" t="s">
        <v>132</v>
      </c>
      <c r="H123" s="98"/>
      <c r="I123" s="98"/>
    </row>
    <row r="124" spans="1:10" s="28" customFormat="1" ht="20.100000000000001" customHeight="1" x14ac:dyDescent="0.2">
      <c r="A124" s="55" t="s">
        <v>105</v>
      </c>
      <c r="B124" s="1"/>
      <c r="C124" s="95" t="s">
        <v>106</v>
      </c>
      <c r="D124" s="95"/>
      <c r="E124" s="95"/>
      <c r="F124" s="56"/>
      <c r="G124" s="96" t="s">
        <v>107</v>
      </c>
      <c r="H124" s="96"/>
      <c r="I124" s="96"/>
      <c r="J124" s="66"/>
    </row>
    <row r="125" spans="1:10" ht="20.100000000000001" customHeight="1" x14ac:dyDescent="0.2">
      <c r="A125" s="49"/>
      <c r="C125" s="52"/>
      <c r="D125" s="53"/>
      <c r="E125" s="53"/>
      <c r="F125" s="53"/>
      <c r="G125" s="53"/>
      <c r="H125" s="53"/>
      <c r="I125" s="53"/>
    </row>
    <row r="126" spans="1:10" x14ac:dyDescent="0.2">
      <c r="A126" s="49"/>
      <c r="C126" s="52"/>
      <c r="D126" s="53"/>
      <c r="E126" s="53"/>
      <c r="F126" s="53"/>
      <c r="G126" s="53"/>
      <c r="H126" s="53"/>
      <c r="I126" s="53"/>
    </row>
    <row r="127" spans="1:10" x14ac:dyDescent="0.2">
      <c r="A127" s="49"/>
      <c r="C127" s="52"/>
      <c r="D127" s="53"/>
      <c r="E127" s="53"/>
      <c r="F127" s="53"/>
      <c r="G127" s="53"/>
      <c r="H127" s="53"/>
      <c r="I127" s="53"/>
    </row>
    <row r="128" spans="1:10" x14ac:dyDescent="0.2">
      <c r="A128" s="49"/>
      <c r="C128" s="52"/>
      <c r="D128" s="53"/>
      <c r="E128" s="53"/>
      <c r="F128" s="53"/>
      <c r="G128" s="53"/>
      <c r="H128" s="53"/>
      <c r="I128" s="53"/>
    </row>
    <row r="129" spans="1:9" x14ac:dyDescent="0.2">
      <c r="A129" s="49"/>
      <c r="C129" s="52"/>
      <c r="D129" s="53"/>
      <c r="E129" s="53"/>
      <c r="F129" s="53"/>
      <c r="G129" s="53"/>
      <c r="H129" s="53"/>
      <c r="I129" s="53"/>
    </row>
    <row r="130" spans="1:9" x14ac:dyDescent="0.2">
      <c r="A130" s="49"/>
      <c r="C130" s="52"/>
      <c r="D130" s="53"/>
      <c r="E130" s="53"/>
      <c r="F130" s="53"/>
      <c r="G130" s="53"/>
      <c r="H130" s="53"/>
      <c r="I130" s="53"/>
    </row>
    <row r="131" spans="1:9" x14ac:dyDescent="0.2">
      <c r="A131" s="49"/>
      <c r="C131" s="52"/>
      <c r="D131" s="53"/>
      <c r="E131" s="53"/>
      <c r="F131" s="53"/>
      <c r="G131" s="53"/>
      <c r="H131" s="53"/>
      <c r="I131" s="53"/>
    </row>
    <row r="132" spans="1:9" x14ac:dyDescent="0.2">
      <c r="A132" s="49"/>
      <c r="C132" s="52"/>
      <c r="D132" s="53"/>
      <c r="E132" s="53"/>
      <c r="F132" s="53"/>
      <c r="G132" s="53"/>
      <c r="H132" s="53"/>
      <c r="I132" s="53"/>
    </row>
    <row r="133" spans="1:9" x14ac:dyDescent="0.2">
      <c r="A133" s="49"/>
      <c r="C133" s="52"/>
      <c r="D133" s="53"/>
      <c r="E133" s="53"/>
      <c r="F133" s="53"/>
      <c r="G133" s="53"/>
      <c r="H133" s="53"/>
      <c r="I133" s="53"/>
    </row>
    <row r="134" spans="1:9" x14ac:dyDescent="0.2">
      <c r="A134" s="49"/>
      <c r="C134" s="52"/>
      <c r="D134" s="53"/>
      <c r="E134" s="53"/>
      <c r="F134" s="53"/>
      <c r="G134" s="53"/>
      <c r="H134" s="53"/>
      <c r="I134" s="53"/>
    </row>
    <row r="135" spans="1:9" x14ac:dyDescent="0.2">
      <c r="A135" s="49"/>
      <c r="C135" s="52"/>
      <c r="D135" s="53"/>
      <c r="E135" s="53"/>
      <c r="F135" s="53"/>
      <c r="G135" s="53"/>
      <c r="H135" s="53"/>
      <c r="I135" s="53"/>
    </row>
    <row r="136" spans="1:9" x14ac:dyDescent="0.2">
      <c r="A136" s="49"/>
      <c r="C136" s="52"/>
      <c r="D136" s="53"/>
      <c r="E136" s="53"/>
      <c r="F136" s="53"/>
      <c r="G136" s="53"/>
      <c r="H136" s="53"/>
      <c r="I136" s="53"/>
    </row>
    <row r="137" spans="1:9" x14ac:dyDescent="0.2">
      <c r="A137" s="49"/>
      <c r="C137" s="52"/>
      <c r="D137" s="53"/>
      <c r="E137" s="53"/>
      <c r="F137" s="53"/>
      <c r="G137" s="53"/>
      <c r="H137" s="53"/>
      <c r="I137" s="53"/>
    </row>
    <row r="138" spans="1:9" x14ac:dyDescent="0.2">
      <c r="A138" s="49"/>
      <c r="C138" s="52"/>
      <c r="D138" s="53"/>
      <c r="E138" s="53"/>
      <c r="F138" s="53"/>
      <c r="G138" s="53"/>
      <c r="H138" s="53"/>
      <c r="I138" s="53"/>
    </row>
    <row r="139" spans="1:9" x14ac:dyDescent="0.2">
      <c r="A139" s="49"/>
      <c r="C139" s="52"/>
      <c r="D139" s="53"/>
      <c r="E139" s="53"/>
      <c r="F139" s="53"/>
      <c r="G139" s="53"/>
      <c r="H139" s="53"/>
      <c r="I139" s="53"/>
    </row>
    <row r="140" spans="1:9" x14ac:dyDescent="0.2">
      <c r="A140" s="49"/>
      <c r="C140" s="52"/>
      <c r="D140" s="53"/>
      <c r="E140" s="53"/>
      <c r="F140" s="53"/>
      <c r="G140" s="53"/>
      <c r="H140" s="53"/>
      <c r="I140" s="53"/>
    </row>
    <row r="141" spans="1:9" x14ac:dyDescent="0.2">
      <c r="A141" s="49"/>
      <c r="C141" s="52"/>
      <c r="D141" s="53"/>
      <c r="E141" s="53"/>
      <c r="F141" s="53"/>
      <c r="G141" s="53"/>
      <c r="H141" s="53"/>
      <c r="I141" s="53"/>
    </row>
    <row r="142" spans="1:9" x14ac:dyDescent="0.2">
      <c r="A142" s="49"/>
      <c r="C142" s="52"/>
      <c r="D142" s="53"/>
      <c r="E142" s="53"/>
      <c r="F142" s="53"/>
      <c r="G142" s="53"/>
      <c r="H142" s="53"/>
      <c r="I142" s="53"/>
    </row>
    <row r="143" spans="1:9" x14ac:dyDescent="0.2">
      <c r="A143" s="49"/>
      <c r="C143" s="52"/>
      <c r="D143" s="53"/>
      <c r="E143" s="53"/>
      <c r="F143" s="53"/>
      <c r="G143" s="53"/>
      <c r="H143" s="53"/>
      <c r="I143" s="53"/>
    </row>
    <row r="144" spans="1:9" x14ac:dyDescent="0.2">
      <c r="A144" s="49"/>
      <c r="C144" s="52"/>
      <c r="D144" s="53"/>
      <c r="E144" s="53"/>
      <c r="F144" s="53"/>
      <c r="G144" s="53"/>
      <c r="H144" s="53"/>
      <c r="I144" s="53"/>
    </row>
    <row r="145" spans="1:9" x14ac:dyDescent="0.2">
      <c r="A145" s="49"/>
      <c r="C145" s="52"/>
      <c r="D145" s="53"/>
      <c r="E145" s="53"/>
      <c r="F145" s="53"/>
      <c r="G145" s="53"/>
      <c r="H145" s="53"/>
      <c r="I145" s="53"/>
    </row>
    <row r="146" spans="1:9" x14ac:dyDescent="0.2">
      <c r="A146" s="49"/>
      <c r="C146" s="52"/>
      <c r="D146" s="53"/>
      <c r="E146" s="53"/>
      <c r="F146" s="53"/>
      <c r="G146" s="53"/>
      <c r="H146" s="53"/>
      <c r="I146" s="53"/>
    </row>
    <row r="147" spans="1:9" x14ac:dyDescent="0.2">
      <c r="A147" s="49"/>
      <c r="C147" s="52"/>
      <c r="D147" s="53"/>
      <c r="E147" s="53"/>
      <c r="F147" s="53"/>
      <c r="G147" s="53"/>
      <c r="H147" s="53"/>
      <c r="I147" s="53"/>
    </row>
    <row r="148" spans="1:9" x14ac:dyDescent="0.2">
      <c r="A148" s="49"/>
      <c r="C148" s="52"/>
      <c r="D148" s="53"/>
      <c r="E148" s="53"/>
      <c r="F148" s="53"/>
      <c r="G148" s="53"/>
      <c r="H148" s="53"/>
      <c r="I148" s="53"/>
    </row>
    <row r="149" spans="1:9" x14ac:dyDescent="0.2">
      <c r="A149" s="49"/>
      <c r="C149" s="52"/>
      <c r="D149" s="53"/>
      <c r="E149" s="53"/>
      <c r="F149" s="53"/>
      <c r="G149" s="53"/>
      <c r="H149" s="53"/>
      <c r="I149" s="53"/>
    </row>
    <row r="150" spans="1:9" x14ac:dyDescent="0.2">
      <c r="A150" s="49"/>
      <c r="C150" s="52"/>
      <c r="D150" s="53"/>
      <c r="E150" s="53"/>
      <c r="F150" s="53"/>
      <c r="G150" s="53"/>
      <c r="H150" s="53"/>
      <c r="I150" s="53"/>
    </row>
    <row r="151" spans="1:9" x14ac:dyDescent="0.2">
      <c r="A151" s="49"/>
      <c r="C151" s="52"/>
      <c r="D151" s="53"/>
      <c r="E151" s="53"/>
      <c r="F151" s="53"/>
      <c r="G151" s="53"/>
      <c r="H151" s="53"/>
      <c r="I151" s="53"/>
    </row>
    <row r="152" spans="1:9" x14ac:dyDescent="0.2">
      <c r="A152" s="49"/>
      <c r="C152" s="52"/>
      <c r="D152" s="53"/>
      <c r="E152" s="53"/>
      <c r="F152" s="53"/>
      <c r="G152" s="53"/>
      <c r="H152" s="53"/>
      <c r="I152" s="53"/>
    </row>
    <row r="153" spans="1:9" x14ac:dyDescent="0.2">
      <c r="A153" s="49"/>
      <c r="C153" s="52"/>
      <c r="D153" s="53"/>
      <c r="E153" s="53"/>
      <c r="F153" s="53"/>
      <c r="G153" s="53"/>
      <c r="H153" s="53"/>
      <c r="I153" s="53"/>
    </row>
    <row r="154" spans="1:9" x14ac:dyDescent="0.2">
      <c r="A154" s="49"/>
      <c r="C154" s="52"/>
      <c r="D154" s="53"/>
      <c r="E154" s="53"/>
      <c r="F154" s="53"/>
      <c r="G154" s="53"/>
      <c r="H154" s="53"/>
      <c r="I154" s="53"/>
    </row>
    <row r="155" spans="1:9" x14ac:dyDescent="0.2">
      <c r="A155" s="49"/>
      <c r="C155" s="52"/>
      <c r="D155" s="53"/>
      <c r="E155" s="53"/>
      <c r="F155" s="53"/>
      <c r="G155" s="53"/>
      <c r="H155" s="53"/>
      <c r="I155" s="53"/>
    </row>
    <row r="156" spans="1:9" x14ac:dyDescent="0.2">
      <c r="A156" s="49"/>
      <c r="C156" s="52"/>
      <c r="D156" s="53"/>
      <c r="E156" s="53"/>
      <c r="F156" s="53"/>
      <c r="G156" s="53"/>
      <c r="H156" s="53"/>
      <c r="I156" s="53"/>
    </row>
    <row r="157" spans="1:9" x14ac:dyDescent="0.2">
      <c r="A157" s="49"/>
      <c r="C157" s="52"/>
      <c r="D157" s="53"/>
      <c r="E157" s="53"/>
      <c r="F157" s="53"/>
      <c r="G157" s="53"/>
      <c r="H157" s="53"/>
      <c r="I157" s="53"/>
    </row>
    <row r="158" spans="1:9" x14ac:dyDescent="0.2">
      <c r="A158" s="49"/>
      <c r="C158" s="52"/>
      <c r="D158" s="53"/>
      <c r="E158" s="53"/>
      <c r="F158" s="53"/>
      <c r="G158" s="53"/>
      <c r="H158" s="53"/>
      <c r="I158" s="53"/>
    </row>
    <row r="159" spans="1:9" x14ac:dyDescent="0.2">
      <c r="A159" s="49"/>
      <c r="C159" s="52"/>
      <c r="D159" s="53"/>
      <c r="E159" s="53"/>
      <c r="F159" s="53"/>
      <c r="G159" s="53"/>
      <c r="H159" s="53"/>
      <c r="I159" s="53"/>
    </row>
    <row r="160" spans="1:9" x14ac:dyDescent="0.2">
      <c r="A160" s="49"/>
      <c r="C160" s="52"/>
      <c r="D160" s="53"/>
      <c r="E160" s="53"/>
      <c r="F160" s="53"/>
      <c r="G160" s="53"/>
      <c r="H160" s="53"/>
      <c r="I160" s="53"/>
    </row>
    <row r="161" spans="1:9" x14ac:dyDescent="0.2">
      <c r="A161" s="49"/>
      <c r="C161" s="52"/>
      <c r="D161" s="53"/>
      <c r="E161" s="53"/>
      <c r="F161" s="53"/>
      <c r="G161" s="53"/>
      <c r="H161" s="53"/>
      <c r="I161" s="53"/>
    </row>
    <row r="162" spans="1:9" x14ac:dyDescent="0.2">
      <c r="A162" s="49"/>
      <c r="C162" s="52"/>
      <c r="D162" s="53"/>
      <c r="E162" s="53"/>
      <c r="F162" s="53"/>
      <c r="G162" s="53"/>
      <c r="H162" s="53"/>
      <c r="I162" s="53"/>
    </row>
    <row r="163" spans="1:9" x14ac:dyDescent="0.2">
      <c r="A163" s="49"/>
      <c r="C163" s="52"/>
      <c r="D163" s="53"/>
      <c r="E163" s="53"/>
      <c r="F163" s="53"/>
      <c r="G163" s="53"/>
      <c r="H163" s="53"/>
      <c r="I163" s="53"/>
    </row>
    <row r="164" spans="1:9" x14ac:dyDescent="0.2">
      <c r="A164" s="49"/>
      <c r="C164" s="52"/>
      <c r="D164" s="53"/>
      <c r="E164" s="53"/>
      <c r="F164" s="53"/>
      <c r="G164" s="53"/>
      <c r="H164" s="53"/>
      <c r="I164" s="53"/>
    </row>
    <row r="165" spans="1:9" x14ac:dyDescent="0.2">
      <c r="A165" s="49"/>
      <c r="C165" s="52"/>
      <c r="D165" s="53"/>
      <c r="E165" s="53"/>
      <c r="F165" s="53"/>
      <c r="G165" s="53"/>
      <c r="H165" s="53"/>
      <c r="I165" s="53"/>
    </row>
    <row r="166" spans="1:9" x14ac:dyDescent="0.2">
      <c r="A166" s="57"/>
    </row>
    <row r="167" spans="1:9" x14ac:dyDescent="0.2">
      <c r="A167" s="57"/>
    </row>
    <row r="168" spans="1:9" x14ac:dyDescent="0.2">
      <c r="A168" s="57"/>
    </row>
    <row r="169" spans="1:9" x14ac:dyDescent="0.2">
      <c r="A169" s="57"/>
    </row>
    <row r="170" spans="1:9" x14ac:dyDescent="0.2">
      <c r="A170" s="57"/>
    </row>
    <row r="171" spans="1:9" x14ac:dyDescent="0.2">
      <c r="A171" s="57"/>
    </row>
    <row r="172" spans="1:9" x14ac:dyDescent="0.2">
      <c r="A172" s="57"/>
    </row>
    <row r="173" spans="1:9" x14ac:dyDescent="0.2">
      <c r="A173" s="57"/>
    </row>
    <row r="174" spans="1:9" x14ac:dyDescent="0.2">
      <c r="A174" s="57"/>
    </row>
    <row r="175" spans="1:9" x14ac:dyDescent="0.2">
      <c r="A175" s="57"/>
    </row>
    <row r="176" spans="1:9" x14ac:dyDescent="0.2">
      <c r="A176" s="57"/>
    </row>
    <row r="177" spans="1:1" x14ac:dyDescent="0.2">
      <c r="A177" s="57"/>
    </row>
    <row r="178" spans="1:1" x14ac:dyDescent="0.2">
      <c r="A178" s="57"/>
    </row>
    <row r="179" spans="1:1" x14ac:dyDescent="0.2">
      <c r="A179" s="57"/>
    </row>
    <row r="180" spans="1:1" x14ac:dyDescent="0.2">
      <c r="A180" s="57"/>
    </row>
    <row r="181" spans="1:1" x14ac:dyDescent="0.2">
      <c r="A181" s="57"/>
    </row>
    <row r="182" spans="1:1" x14ac:dyDescent="0.2">
      <c r="A182" s="57"/>
    </row>
    <row r="183" spans="1:1" x14ac:dyDescent="0.2">
      <c r="A183" s="57"/>
    </row>
    <row r="184" spans="1:1" x14ac:dyDescent="0.2">
      <c r="A184" s="57"/>
    </row>
    <row r="185" spans="1:1" x14ac:dyDescent="0.2">
      <c r="A185" s="57"/>
    </row>
    <row r="186" spans="1:1" x14ac:dyDescent="0.2">
      <c r="A186" s="57"/>
    </row>
    <row r="187" spans="1:1" x14ac:dyDescent="0.2">
      <c r="A187" s="57"/>
    </row>
    <row r="188" spans="1:1" x14ac:dyDescent="0.2">
      <c r="A188" s="57"/>
    </row>
    <row r="189" spans="1:1" x14ac:dyDescent="0.2">
      <c r="A189" s="57"/>
    </row>
    <row r="190" spans="1:1" x14ac:dyDescent="0.2">
      <c r="A190" s="57"/>
    </row>
    <row r="191" spans="1:1" x14ac:dyDescent="0.2">
      <c r="A191" s="57"/>
    </row>
    <row r="192" spans="1:1" x14ac:dyDescent="0.2">
      <c r="A192" s="57"/>
    </row>
    <row r="193" spans="1:1" x14ac:dyDescent="0.2">
      <c r="A193" s="57"/>
    </row>
    <row r="194" spans="1:1" x14ac:dyDescent="0.2">
      <c r="A194" s="57"/>
    </row>
    <row r="195" spans="1:1" x14ac:dyDescent="0.2">
      <c r="A195" s="57"/>
    </row>
    <row r="196" spans="1:1" x14ac:dyDescent="0.2">
      <c r="A196" s="57"/>
    </row>
    <row r="197" spans="1:1" x14ac:dyDescent="0.2">
      <c r="A197" s="57"/>
    </row>
    <row r="198" spans="1:1" x14ac:dyDescent="0.2">
      <c r="A198" s="57"/>
    </row>
    <row r="199" spans="1:1" x14ac:dyDescent="0.2">
      <c r="A199" s="57"/>
    </row>
    <row r="200" spans="1:1" x14ac:dyDescent="0.2">
      <c r="A200" s="57"/>
    </row>
    <row r="201" spans="1:1" x14ac:dyDescent="0.2">
      <c r="A201" s="57"/>
    </row>
    <row r="202" spans="1:1" x14ac:dyDescent="0.2">
      <c r="A202" s="57"/>
    </row>
    <row r="203" spans="1:1" x14ac:dyDescent="0.2">
      <c r="A203" s="57"/>
    </row>
    <row r="204" spans="1:1" x14ac:dyDescent="0.2">
      <c r="A204" s="57"/>
    </row>
    <row r="205" spans="1:1" x14ac:dyDescent="0.2">
      <c r="A205" s="57"/>
    </row>
    <row r="206" spans="1:1" x14ac:dyDescent="0.2">
      <c r="A206" s="57"/>
    </row>
    <row r="207" spans="1:1" x14ac:dyDescent="0.2">
      <c r="A207" s="57"/>
    </row>
    <row r="208" spans="1:1" x14ac:dyDescent="0.2">
      <c r="A208" s="57"/>
    </row>
    <row r="209" spans="1:1" x14ac:dyDescent="0.2">
      <c r="A209" s="57"/>
    </row>
    <row r="210" spans="1:1" x14ac:dyDescent="0.2">
      <c r="A210" s="57"/>
    </row>
    <row r="211" spans="1:1" x14ac:dyDescent="0.2">
      <c r="A211" s="57"/>
    </row>
    <row r="212" spans="1:1" x14ac:dyDescent="0.2">
      <c r="A212" s="57"/>
    </row>
    <row r="213" spans="1:1" x14ac:dyDescent="0.2">
      <c r="A213" s="57"/>
    </row>
    <row r="214" spans="1:1" x14ac:dyDescent="0.2">
      <c r="A214" s="57"/>
    </row>
    <row r="215" spans="1:1" x14ac:dyDescent="0.2">
      <c r="A215" s="57"/>
    </row>
    <row r="216" spans="1:1" x14ac:dyDescent="0.2">
      <c r="A216" s="57"/>
    </row>
    <row r="217" spans="1:1" x14ac:dyDescent="0.2">
      <c r="A217" s="57"/>
    </row>
    <row r="218" spans="1:1" x14ac:dyDescent="0.2">
      <c r="A218" s="57"/>
    </row>
    <row r="219" spans="1:1" x14ac:dyDescent="0.2">
      <c r="A219" s="57"/>
    </row>
    <row r="220" spans="1:1" x14ac:dyDescent="0.2">
      <c r="A220" s="57"/>
    </row>
    <row r="221" spans="1:1" x14ac:dyDescent="0.2">
      <c r="A221" s="57"/>
    </row>
    <row r="222" spans="1:1" x14ac:dyDescent="0.2">
      <c r="A222" s="57"/>
    </row>
    <row r="223" spans="1:1" x14ac:dyDescent="0.2">
      <c r="A223" s="57"/>
    </row>
    <row r="224" spans="1:1" x14ac:dyDescent="0.2">
      <c r="A224" s="57"/>
    </row>
    <row r="225" spans="1:1" x14ac:dyDescent="0.2">
      <c r="A225" s="57"/>
    </row>
    <row r="226" spans="1:1" x14ac:dyDescent="0.2">
      <c r="A226" s="57"/>
    </row>
    <row r="227" spans="1:1" x14ac:dyDescent="0.2">
      <c r="A227" s="57"/>
    </row>
    <row r="228" spans="1:1" x14ac:dyDescent="0.2">
      <c r="A228" s="57"/>
    </row>
    <row r="229" spans="1:1" x14ac:dyDescent="0.2">
      <c r="A229" s="57"/>
    </row>
    <row r="230" spans="1:1" x14ac:dyDescent="0.2">
      <c r="A230" s="57"/>
    </row>
    <row r="231" spans="1:1" x14ac:dyDescent="0.2">
      <c r="A231" s="57"/>
    </row>
    <row r="232" spans="1:1" x14ac:dyDescent="0.2">
      <c r="A232" s="57"/>
    </row>
    <row r="233" spans="1:1" x14ac:dyDescent="0.2">
      <c r="A233" s="57"/>
    </row>
    <row r="234" spans="1:1" x14ac:dyDescent="0.2">
      <c r="A234" s="57"/>
    </row>
    <row r="235" spans="1:1" x14ac:dyDescent="0.2">
      <c r="A235" s="57"/>
    </row>
    <row r="236" spans="1:1" x14ac:dyDescent="0.2">
      <c r="A236" s="57"/>
    </row>
    <row r="237" spans="1:1" x14ac:dyDescent="0.2">
      <c r="A237" s="57"/>
    </row>
    <row r="238" spans="1:1" x14ac:dyDescent="0.2">
      <c r="A238" s="57"/>
    </row>
    <row r="239" spans="1:1" x14ac:dyDescent="0.2">
      <c r="A239" s="57"/>
    </row>
    <row r="240" spans="1:1" x14ac:dyDescent="0.2">
      <c r="A240" s="57"/>
    </row>
    <row r="241" spans="1:1" x14ac:dyDescent="0.2">
      <c r="A241" s="57"/>
    </row>
    <row r="242" spans="1:1" x14ac:dyDescent="0.2">
      <c r="A242" s="57"/>
    </row>
    <row r="243" spans="1:1" x14ac:dyDescent="0.2">
      <c r="A243" s="57"/>
    </row>
    <row r="244" spans="1:1" x14ac:dyDescent="0.2">
      <c r="A244" s="57"/>
    </row>
    <row r="245" spans="1:1" x14ac:dyDescent="0.2">
      <c r="A245" s="57"/>
    </row>
    <row r="246" spans="1:1" x14ac:dyDescent="0.2">
      <c r="A246" s="57"/>
    </row>
    <row r="247" spans="1:1" x14ac:dyDescent="0.2">
      <c r="A247" s="57"/>
    </row>
    <row r="248" spans="1:1" x14ac:dyDescent="0.2">
      <c r="A248" s="57"/>
    </row>
    <row r="249" spans="1:1" x14ac:dyDescent="0.2">
      <c r="A249" s="57"/>
    </row>
    <row r="250" spans="1:1" x14ac:dyDescent="0.2">
      <c r="A250" s="57"/>
    </row>
    <row r="251" spans="1:1" x14ac:dyDescent="0.2">
      <c r="A251" s="57"/>
    </row>
    <row r="252" spans="1:1" x14ac:dyDescent="0.2">
      <c r="A252" s="57"/>
    </row>
    <row r="253" spans="1:1" x14ac:dyDescent="0.2">
      <c r="A253" s="57"/>
    </row>
    <row r="254" spans="1:1" x14ac:dyDescent="0.2">
      <c r="A254" s="57"/>
    </row>
    <row r="255" spans="1:1" x14ac:dyDescent="0.2">
      <c r="A255" s="57"/>
    </row>
    <row r="256" spans="1:1" x14ac:dyDescent="0.2">
      <c r="A256" s="57"/>
    </row>
    <row r="257" spans="1:1" x14ac:dyDescent="0.2">
      <c r="A257" s="57"/>
    </row>
    <row r="258" spans="1:1" x14ac:dyDescent="0.2">
      <c r="A258" s="57"/>
    </row>
    <row r="259" spans="1:1" x14ac:dyDescent="0.2">
      <c r="A259" s="57"/>
    </row>
    <row r="260" spans="1:1" x14ac:dyDescent="0.2">
      <c r="A260" s="57"/>
    </row>
    <row r="261" spans="1:1" x14ac:dyDescent="0.2">
      <c r="A261" s="57"/>
    </row>
    <row r="262" spans="1:1" x14ac:dyDescent="0.2">
      <c r="A262" s="57"/>
    </row>
    <row r="263" spans="1:1" x14ac:dyDescent="0.2">
      <c r="A263" s="57"/>
    </row>
    <row r="264" spans="1:1" x14ac:dyDescent="0.2">
      <c r="A264" s="57"/>
    </row>
    <row r="265" spans="1:1" x14ac:dyDescent="0.2">
      <c r="A265" s="57"/>
    </row>
    <row r="266" spans="1:1" x14ac:dyDescent="0.2">
      <c r="A266" s="57"/>
    </row>
    <row r="267" spans="1:1" x14ac:dyDescent="0.2">
      <c r="A267" s="57"/>
    </row>
    <row r="268" spans="1:1" x14ac:dyDescent="0.2">
      <c r="A268" s="57"/>
    </row>
    <row r="269" spans="1:1" x14ac:dyDescent="0.2">
      <c r="A269" s="57"/>
    </row>
    <row r="270" spans="1:1" x14ac:dyDescent="0.2">
      <c r="A270" s="57"/>
    </row>
    <row r="271" spans="1:1" x14ac:dyDescent="0.2">
      <c r="A271" s="57"/>
    </row>
    <row r="272" spans="1:1" x14ac:dyDescent="0.2">
      <c r="A272" s="57"/>
    </row>
    <row r="273" spans="1:1" x14ac:dyDescent="0.2">
      <c r="A273" s="57"/>
    </row>
    <row r="274" spans="1:1" x14ac:dyDescent="0.2">
      <c r="A274" s="57"/>
    </row>
    <row r="275" spans="1:1" x14ac:dyDescent="0.2">
      <c r="A275" s="57"/>
    </row>
    <row r="276" spans="1:1" x14ac:dyDescent="0.2">
      <c r="A276" s="57"/>
    </row>
    <row r="277" spans="1:1" x14ac:dyDescent="0.2">
      <c r="A277" s="57"/>
    </row>
    <row r="278" spans="1:1" x14ac:dyDescent="0.2">
      <c r="A278" s="57"/>
    </row>
    <row r="279" spans="1:1" x14ac:dyDescent="0.2">
      <c r="A279" s="57"/>
    </row>
    <row r="280" spans="1:1" x14ac:dyDescent="0.2">
      <c r="A280" s="57"/>
    </row>
    <row r="281" spans="1:1" x14ac:dyDescent="0.2">
      <c r="A281" s="57"/>
    </row>
    <row r="282" spans="1:1" x14ac:dyDescent="0.2">
      <c r="A282" s="57"/>
    </row>
    <row r="283" spans="1:1" x14ac:dyDescent="0.2">
      <c r="A283" s="57"/>
    </row>
    <row r="284" spans="1:1" x14ac:dyDescent="0.2">
      <c r="A284" s="57"/>
    </row>
    <row r="285" spans="1:1" x14ac:dyDescent="0.2">
      <c r="A285" s="57"/>
    </row>
    <row r="286" spans="1:1" x14ac:dyDescent="0.2">
      <c r="A286" s="57"/>
    </row>
    <row r="287" spans="1:1" x14ac:dyDescent="0.2">
      <c r="A287" s="57"/>
    </row>
    <row r="288" spans="1:1" x14ac:dyDescent="0.2">
      <c r="A288" s="57"/>
    </row>
    <row r="289" spans="1:1" x14ac:dyDescent="0.2">
      <c r="A289" s="57"/>
    </row>
    <row r="290" spans="1:1" x14ac:dyDescent="0.2">
      <c r="A290" s="57"/>
    </row>
    <row r="291" spans="1:1" x14ac:dyDescent="0.2">
      <c r="A291" s="57"/>
    </row>
    <row r="292" spans="1:1" x14ac:dyDescent="0.2">
      <c r="A292" s="57"/>
    </row>
    <row r="293" spans="1:1" x14ac:dyDescent="0.2">
      <c r="A293" s="57"/>
    </row>
    <row r="294" spans="1:1" x14ac:dyDescent="0.2">
      <c r="A294" s="57"/>
    </row>
    <row r="295" spans="1:1" x14ac:dyDescent="0.2">
      <c r="A295" s="57"/>
    </row>
    <row r="296" spans="1:1" x14ac:dyDescent="0.2">
      <c r="A296" s="57"/>
    </row>
    <row r="297" spans="1:1" x14ac:dyDescent="0.2">
      <c r="A297" s="57"/>
    </row>
    <row r="298" spans="1:1" x14ac:dyDescent="0.2">
      <c r="A298" s="57"/>
    </row>
    <row r="299" spans="1:1" x14ac:dyDescent="0.2">
      <c r="A299" s="57"/>
    </row>
    <row r="300" spans="1:1" x14ac:dyDescent="0.2">
      <c r="A300" s="57"/>
    </row>
    <row r="301" spans="1:1" x14ac:dyDescent="0.2">
      <c r="A301" s="57"/>
    </row>
    <row r="302" spans="1:1" x14ac:dyDescent="0.2">
      <c r="A302" s="57"/>
    </row>
    <row r="303" spans="1:1" x14ac:dyDescent="0.2">
      <c r="A303" s="57"/>
    </row>
    <row r="304" spans="1:1" x14ac:dyDescent="0.2">
      <c r="A304" s="57"/>
    </row>
    <row r="305" spans="1:1" x14ac:dyDescent="0.2">
      <c r="A305" s="57"/>
    </row>
    <row r="306" spans="1:1" x14ac:dyDescent="0.2">
      <c r="A306" s="57"/>
    </row>
    <row r="307" spans="1:1" x14ac:dyDescent="0.2">
      <c r="A307" s="57"/>
    </row>
    <row r="308" spans="1:1" x14ac:dyDescent="0.2">
      <c r="A308" s="57"/>
    </row>
    <row r="309" spans="1:1" x14ac:dyDescent="0.2">
      <c r="A309" s="57"/>
    </row>
    <row r="310" spans="1:1" x14ac:dyDescent="0.2">
      <c r="A310" s="57"/>
    </row>
    <row r="311" spans="1:1" x14ac:dyDescent="0.2">
      <c r="A311" s="57"/>
    </row>
    <row r="312" spans="1:1" x14ac:dyDescent="0.2">
      <c r="A312" s="57"/>
    </row>
    <row r="313" spans="1:1" x14ac:dyDescent="0.2">
      <c r="A313" s="57"/>
    </row>
    <row r="314" spans="1:1" x14ac:dyDescent="0.2">
      <c r="A314" s="57"/>
    </row>
    <row r="315" spans="1:1" x14ac:dyDescent="0.2">
      <c r="A315" s="57"/>
    </row>
    <row r="316" spans="1:1" x14ac:dyDescent="0.2">
      <c r="A316" s="57"/>
    </row>
    <row r="317" spans="1:1" x14ac:dyDescent="0.2">
      <c r="A317" s="57"/>
    </row>
    <row r="318" spans="1:1" x14ac:dyDescent="0.2">
      <c r="A318" s="57"/>
    </row>
    <row r="319" spans="1:1" x14ac:dyDescent="0.2">
      <c r="A319" s="57"/>
    </row>
    <row r="320" spans="1:1" x14ac:dyDescent="0.2">
      <c r="A320" s="57"/>
    </row>
    <row r="321" spans="1:1" x14ac:dyDescent="0.2">
      <c r="A321" s="57"/>
    </row>
    <row r="322" spans="1:1" x14ac:dyDescent="0.2">
      <c r="A322" s="57"/>
    </row>
    <row r="323" spans="1:1" x14ac:dyDescent="0.2">
      <c r="A323" s="57"/>
    </row>
    <row r="324" spans="1:1" x14ac:dyDescent="0.2">
      <c r="A324" s="57"/>
    </row>
    <row r="325" spans="1:1" x14ac:dyDescent="0.2">
      <c r="A325" s="57"/>
    </row>
    <row r="326" spans="1:1" x14ac:dyDescent="0.2">
      <c r="A326" s="57"/>
    </row>
    <row r="327" spans="1:1" x14ac:dyDescent="0.2">
      <c r="A327" s="57"/>
    </row>
    <row r="328" spans="1:1" x14ac:dyDescent="0.2">
      <c r="A328" s="57"/>
    </row>
    <row r="329" spans="1:1" x14ac:dyDescent="0.2">
      <c r="A329" s="57"/>
    </row>
    <row r="330" spans="1:1" x14ac:dyDescent="0.2">
      <c r="A330" s="57"/>
    </row>
    <row r="331" spans="1:1" x14ac:dyDescent="0.2">
      <c r="A331" s="57"/>
    </row>
    <row r="332" spans="1:1" x14ac:dyDescent="0.2">
      <c r="A332" s="57"/>
    </row>
  </sheetData>
  <mergeCells count="34">
    <mergeCell ref="A82:I82"/>
    <mergeCell ref="C124:E124"/>
    <mergeCell ref="G124:I124"/>
    <mergeCell ref="C123:E123"/>
    <mergeCell ref="G123:I123"/>
    <mergeCell ref="A116:B116"/>
    <mergeCell ref="A92:I92"/>
    <mergeCell ref="B16:F16"/>
    <mergeCell ref="A20:I20"/>
    <mergeCell ref="B18:E18"/>
    <mergeCell ref="B17:E17"/>
    <mergeCell ref="A74:I74"/>
    <mergeCell ref="C23:C24"/>
    <mergeCell ref="A21:I21"/>
    <mergeCell ref="A23:A24"/>
    <mergeCell ref="B23:B24"/>
    <mergeCell ref="E23:E24"/>
    <mergeCell ref="A27:J27"/>
    <mergeCell ref="F23:I23"/>
    <mergeCell ref="D23:D24"/>
    <mergeCell ref="J23:J24"/>
    <mergeCell ref="A26:I26"/>
    <mergeCell ref="F13:H13"/>
    <mergeCell ref="B13:E13"/>
    <mergeCell ref="F14:H14"/>
    <mergeCell ref="B15:E15"/>
    <mergeCell ref="B14:E14"/>
    <mergeCell ref="H2:I2"/>
    <mergeCell ref="B12:E12"/>
    <mergeCell ref="B9:E9"/>
    <mergeCell ref="B11:E11"/>
    <mergeCell ref="B7:F7"/>
    <mergeCell ref="B8:E8"/>
    <mergeCell ref="B10:F10"/>
  </mergeCells>
  <phoneticPr fontId="0" type="noConversion"/>
  <pageMargins left="0.78740157480314965" right="0" top="0.31496062992125984" bottom="0.27559055118110237" header="0" footer="0.31496062992125984"/>
  <pageSetup paperSize="9" scale="66" fitToHeight="0" orientation="landscape" r:id="rId1"/>
  <headerFooter alignWithMargins="0"/>
  <rowBreaks count="4" manualBreakCount="4">
    <brk id="21" max="9" man="1"/>
    <brk id="49" max="9" man="1"/>
    <brk id="59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I. Фін план (новий 11.11.19</vt:lpstr>
      <vt:lpstr>'I. Фін план (новий 11.11.19'!Заголовки_для_печати</vt:lpstr>
      <vt:lpstr>'I. Фін план (новий 11.11.19'!Область_печати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2021-08-30T08:25:38Z</cp:lastPrinted>
  <dcterms:created xsi:type="dcterms:W3CDTF">2019-03-11T09:36:47Z</dcterms:created>
  <dcterms:modified xsi:type="dcterms:W3CDTF">2021-08-31T15:13:14Z</dcterms:modified>
</cp:coreProperties>
</file>